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drawings/drawing1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C:\Users\LRUBIO\Downloads\"/>
    </mc:Choice>
  </mc:AlternateContent>
  <xr:revisionPtr revIDLastSave="0" documentId="8_{D4E668DD-2F98-47EE-95D0-5D8082A6497E}" xr6:coauthVersionLast="47" xr6:coauthVersionMax="47" xr10:uidLastSave="{00000000-0000-0000-0000-000000000000}"/>
  <bookViews>
    <workbookView xWindow="28680" yWindow="-120" windowWidth="29040" windowHeight="15840" tabRatio="869" xr2:uid="{7BECB4E9-D299-4416-BA9F-DCA4069F865A}"/>
  </bookViews>
  <sheets>
    <sheet name="Instrucciones" sheetId="1" r:id="rId1"/>
    <sheet name="Ficha" sheetId="13" r:id="rId2"/>
    <sheet name="Ponderación ejes" sheetId="14" r:id="rId3"/>
    <sheet name="Sostenibilidad ambiental" sheetId="3" r:id="rId4"/>
    <sheet name="Movilidad y accesibilidad" sheetId="15" r:id="rId5"/>
    <sheet name="Servicios" sheetId="16" r:id="rId6"/>
    <sheet name="Dinámica cultural" sheetId="17" r:id="rId7"/>
    <sheet name="Dinámica gubernamental" sheetId="18" r:id="rId8"/>
    <sheet name="Dinámicas sociales" sheetId="19" r:id="rId9"/>
    <sheet name="Infraestructura" sheetId="23" r:id="rId10"/>
    <sheet name="Economía y consumo" sheetId="22" r:id="rId11"/>
    <sheet name="Seguridad y protección" sheetId="24" r:id="rId12"/>
    <sheet name="Evaluación" sheetId="25" r:id="rId13"/>
    <sheet name="Resultados" sheetId="27"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15" l="1"/>
  <c r="D6" i="27" s="1"/>
  <c r="E6" i="16"/>
  <c r="D7" i="27" s="1"/>
  <c r="E3" i="24"/>
  <c r="C28" i="25"/>
  <c r="F8" i="27"/>
  <c r="F9" i="27"/>
  <c r="F10" i="27"/>
  <c r="F11" i="27"/>
  <c r="F12" i="27"/>
  <c r="F13" i="27"/>
  <c r="D8" i="27"/>
  <c r="D9" i="27"/>
  <c r="D10" i="27"/>
  <c r="D11" i="27"/>
  <c r="D12" i="27"/>
  <c r="D13" i="27"/>
  <c r="E5" i="3"/>
  <c r="E5" i="14"/>
  <c r="E3" i="3" s="1"/>
  <c r="E6" i="14"/>
  <c r="E3" i="15" s="1"/>
  <c r="E7" i="14"/>
  <c r="E5" i="16" s="1"/>
  <c r="E8" i="14"/>
  <c r="E9" i="14"/>
  <c r="E6" i="18" s="1"/>
  <c r="E10" i="14"/>
  <c r="E3" i="19" s="1"/>
  <c r="E11" i="14"/>
  <c r="E7" i="22" s="1"/>
  <c r="E12" i="14"/>
  <c r="E7" i="23" s="1"/>
  <c r="E13" i="14"/>
  <c r="B22" i="25"/>
  <c r="C22" i="25"/>
  <c r="B23" i="25"/>
  <c r="C23" i="25"/>
  <c r="C21" i="25"/>
  <c r="B21" i="25"/>
  <c r="C25" i="25"/>
  <c r="C5" i="25"/>
  <c r="B18" i="25"/>
  <c r="C18" i="25"/>
  <c r="C17" i="25"/>
  <c r="B20" i="25"/>
  <c r="C20" i="25"/>
  <c r="C19" i="25"/>
  <c r="B25" i="25"/>
  <c r="B26" i="25"/>
  <c r="C26" i="25"/>
  <c r="C24" i="25"/>
  <c r="B28" i="25"/>
  <c r="B29" i="25"/>
  <c r="C29" i="25"/>
  <c r="C27" i="25"/>
  <c r="B31" i="25"/>
  <c r="C31" i="25"/>
  <c r="B32" i="25"/>
  <c r="C32" i="25"/>
  <c r="C30" i="25"/>
  <c r="B30" i="25"/>
  <c r="B27" i="25"/>
  <c r="B24" i="25"/>
  <c r="B19" i="25"/>
  <c r="B17" i="25"/>
  <c r="B16" i="25"/>
  <c r="C16" i="25"/>
  <c r="C15" i="25"/>
  <c r="B15" i="25"/>
  <c r="B10" i="25"/>
  <c r="C10" i="25"/>
  <c r="B11" i="25"/>
  <c r="C11" i="25"/>
  <c r="B12" i="25"/>
  <c r="C12" i="25"/>
  <c r="B13" i="25"/>
  <c r="C13" i="25"/>
  <c r="B14" i="25"/>
  <c r="C14" i="25"/>
  <c r="C9" i="25"/>
  <c r="B9" i="25"/>
  <c r="B6" i="25"/>
  <c r="C6" i="25"/>
  <c r="B7" i="25"/>
  <c r="C7" i="25"/>
  <c r="B8" i="25"/>
  <c r="C8" i="25"/>
  <c r="B5" i="25"/>
  <c r="F6" i="27" l="1"/>
  <c r="F7" i="27"/>
  <c r="E5" i="23"/>
  <c r="E6" i="23"/>
  <c r="E7" i="19"/>
  <c r="E3" i="22"/>
  <c r="E5" i="18"/>
  <c r="E9" i="15"/>
  <c r="E8" i="15"/>
  <c r="E5" i="15"/>
  <c r="E5" i="24"/>
  <c r="E7" i="15"/>
  <c r="E6" i="24"/>
  <c r="E10" i="15"/>
  <c r="E7" i="24"/>
  <c r="E3" i="17"/>
  <c r="E5" i="17"/>
  <c r="E6" i="17"/>
  <c r="E5" i="19"/>
  <c r="E6" i="19"/>
  <c r="E6" i="22"/>
  <c r="E3" i="23"/>
  <c r="E3" i="18"/>
  <c r="E5" i="22"/>
  <c r="E3" i="16"/>
  <c r="E7" i="3"/>
  <c r="E6" i="3"/>
  <c r="D5" i="27" s="1"/>
  <c r="D14" i="27" s="1"/>
  <c r="E14" i="14"/>
  <c r="E8" i="3"/>
  <c r="F5"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RUBIO, LUISA</author>
  </authors>
  <commentList>
    <comment ref="D4" authorId="0" shapeId="0" xr:uid="{A9E644A7-8AAB-42FA-90D6-A30A04426247}">
      <text>
        <r>
          <rPr>
            <b/>
            <sz val="9"/>
            <color indexed="81"/>
            <rFont val="Tahoma"/>
            <family val="2"/>
          </rPr>
          <t>RUBIO, LUISA:</t>
        </r>
        <r>
          <rPr>
            <sz val="9"/>
            <color indexed="81"/>
            <rFont val="Tahoma"/>
            <family val="2"/>
          </rPr>
          <t xml:space="preserve">
Ingrese un peso de 1-10 dependiendo de la importancia del eje según su criterio. 1 no es importante y 10 es muy importante.</t>
        </r>
      </text>
    </comment>
    <comment ref="E5" authorId="0" shapeId="0" xr:uid="{72451A6B-04E1-43CE-BDA3-FA033F92BA4F}">
      <text>
        <r>
          <rPr>
            <b/>
            <sz val="9"/>
            <color indexed="81"/>
            <rFont val="Tahoma"/>
            <charset val="1"/>
          </rPr>
          <t>RUBIO, LUISA:</t>
        </r>
        <r>
          <rPr>
            <sz val="9"/>
            <color indexed="81"/>
            <rFont val="Tahoma"/>
            <charset val="1"/>
          </rPr>
          <t xml:space="preserve">
Independientemente del puntaje otorgaro por el evaluador, el eje de sostenibilidad ambiental incluye 2 puntos extra en su fórmula por alineación con la taxonomía verde de CAF</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RUBIO, LUISA</author>
  </authors>
  <commentList>
    <comment ref="D4" authorId="0" shapeId="0" xr:uid="{6935D8C5-8712-4436-A3DB-C9DE24727B2D}">
      <text>
        <r>
          <rPr>
            <b/>
            <sz val="9"/>
            <color indexed="81"/>
            <rFont val="Tahoma"/>
            <family val="2"/>
          </rPr>
          <t>RUBIO, LUISA:</t>
        </r>
        <r>
          <rPr>
            <sz val="9"/>
            <color indexed="81"/>
            <rFont val="Tahoma"/>
            <family val="2"/>
          </rPr>
          <t xml:space="preserve">
Ingrese un peso de 1-5 dependiendo de la importancia del criterio deseada, cuando 1 no es improtante y 10 es muy importante.</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RUBIO, LUISA</author>
  </authors>
  <commentList>
    <comment ref="G4" authorId="0" shapeId="0" xr:uid="{93053B5A-B9C7-4CA5-A266-BFF82B007AA0}">
      <text>
        <r>
          <rPr>
            <b/>
            <sz val="9"/>
            <color indexed="81"/>
            <rFont val="Tahoma"/>
            <family val="2"/>
          </rPr>
          <t>RUBIO, LUISA:</t>
        </r>
        <r>
          <rPr>
            <sz val="9"/>
            <color indexed="81"/>
            <rFont val="Tahoma"/>
            <family val="2"/>
          </rPr>
          <t xml:space="preserve">
donde 1: mala, 2: intermedia y 3: óptima.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RUBIO, LUISA</author>
  </authors>
  <commentList>
    <comment ref="D4" authorId="0" shapeId="0" xr:uid="{36F0773C-918D-4F11-BC35-64010AE6DF64}">
      <text>
        <r>
          <rPr>
            <b/>
            <sz val="9"/>
            <color indexed="81"/>
            <rFont val="Tahoma"/>
            <family val="2"/>
          </rPr>
          <t>RUBIO, LUISA:</t>
        </r>
        <r>
          <rPr>
            <sz val="9"/>
            <color indexed="81"/>
            <rFont val="Tahoma"/>
            <family val="2"/>
          </rPr>
          <t xml:space="preserve">
Ingrese un peso de 1-5 dependiendo de la importancia del criterio deseada, cuando 1 no es improtante y 10 es muy importante.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RUBIO, LUISA</author>
  </authors>
  <commentList>
    <comment ref="D4" authorId="0" shapeId="0" xr:uid="{01D7C99A-827D-4CA4-B369-8A37324AB0A6}">
      <text>
        <r>
          <rPr>
            <b/>
            <sz val="9"/>
            <color indexed="81"/>
            <rFont val="Tahoma"/>
            <family val="2"/>
          </rPr>
          <t>RUBIO, LUISA:</t>
        </r>
        <r>
          <rPr>
            <sz val="9"/>
            <color indexed="81"/>
            <rFont val="Tahoma"/>
            <family val="2"/>
          </rPr>
          <t xml:space="preserve">
Ingrese un peso de 1-5 dependiendo de la importancia del criterio deseada.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RUBIO, LUISA</author>
  </authors>
  <commentList>
    <comment ref="D4" authorId="0" shapeId="0" xr:uid="{1994AD9A-A8C9-4D29-9FEE-863F6C5ED86A}">
      <text>
        <r>
          <rPr>
            <b/>
            <sz val="9"/>
            <color indexed="81"/>
            <rFont val="Tahoma"/>
            <family val="2"/>
          </rPr>
          <t>RUBIO, LUISA:</t>
        </r>
        <r>
          <rPr>
            <sz val="9"/>
            <color indexed="81"/>
            <rFont val="Tahoma"/>
            <family val="2"/>
          </rPr>
          <t xml:space="preserve">
Ingrese un peso de 1-5 dependiendo de la importancia del criterio deseada.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RUBIO, LUISA</author>
  </authors>
  <commentList>
    <comment ref="D4" authorId="0" shapeId="0" xr:uid="{05CA4CD4-11AB-4494-AA26-E518566BEEB6}">
      <text>
        <r>
          <rPr>
            <b/>
            <sz val="9"/>
            <color indexed="81"/>
            <rFont val="Tahoma"/>
            <family val="2"/>
          </rPr>
          <t>RUBIO, LUISA:</t>
        </r>
        <r>
          <rPr>
            <sz val="9"/>
            <color indexed="81"/>
            <rFont val="Tahoma"/>
            <family val="2"/>
          </rPr>
          <t xml:space="preserve">
Ingrese un peso de 1-5 dependiendo de la importancia del criterio deseada.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RUBIO, LUISA</author>
  </authors>
  <commentList>
    <comment ref="D4" authorId="0" shapeId="0" xr:uid="{D6399208-7596-4F17-9313-4809079D1264}">
      <text>
        <r>
          <rPr>
            <b/>
            <sz val="9"/>
            <color indexed="81"/>
            <rFont val="Tahoma"/>
            <family val="2"/>
          </rPr>
          <t>RUBIO, LUISA:</t>
        </r>
        <r>
          <rPr>
            <sz val="9"/>
            <color indexed="81"/>
            <rFont val="Tahoma"/>
            <family val="2"/>
          </rPr>
          <t xml:space="preserve">
Ingrese un peso de 1-5 dependiendo de la importancia del criterio deseada.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RUBIO, LUISA</author>
  </authors>
  <commentList>
    <comment ref="D4" authorId="0" shapeId="0" xr:uid="{47D5CFFA-9621-4F4B-A11C-26364B4278BA}">
      <text>
        <r>
          <rPr>
            <b/>
            <sz val="9"/>
            <color indexed="81"/>
            <rFont val="Tahoma"/>
            <family val="2"/>
          </rPr>
          <t>RUBIO, LUISA:</t>
        </r>
        <r>
          <rPr>
            <sz val="9"/>
            <color indexed="81"/>
            <rFont val="Tahoma"/>
            <family val="2"/>
          </rPr>
          <t xml:space="preserve">
Ingrese un peso de 1-5 dependiendo de la importancia del criterio deseada.</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RUBIO, LUISA</author>
  </authors>
  <commentList>
    <comment ref="D4" authorId="0" shapeId="0" xr:uid="{58DC956F-52CD-4647-BA14-41A426B8E89F}">
      <text>
        <r>
          <rPr>
            <b/>
            <sz val="9"/>
            <color indexed="81"/>
            <rFont val="Tahoma"/>
            <family val="2"/>
          </rPr>
          <t>RUBIO, LUISA:</t>
        </r>
        <r>
          <rPr>
            <sz val="9"/>
            <color indexed="81"/>
            <rFont val="Tahoma"/>
            <family val="2"/>
          </rPr>
          <t xml:space="preserve">
Ingrese un peso de 1-5 dependiendo de la importancia del criterio deseada.</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RUBIO, LUISA</author>
  </authors>
  <commentList>
    <comment ref="D4" authorId="0" shapeId="0" xr:uid="{A05FC69C-9E58-4D97-81E8-60295E1A6E33}">
      <text>
        <r>
          <rPr>
            <b/>
            <sz val="9"/>
            <color indexed="81"/>
            <rFont val="Tahoma"/>
            <family val="2"/>
          </rPr>
          <t>RUBIO, LUISA:</t>
        </r>
        <r>
          <rPr>
            <sz val="9"/>
            <color indexed="81"/>
            <rFont val="Tahoma"/>
            <family val="2"/>
          </rPr>
          <t xml:space="preserve">
Ingrese un peso de 1-5 dependiendo de la importancia del criterio deseada, cuando 1 no es improtante y 10 es muy importante.</t>
        </r>
      </text>
    </comment>
  </commentList>
</comments>
</file>

<file path=xl/sharedStrings.xml><?xml version="1.0" encoding="utf-8"?>
<sst xmlns="http://schemas.openxmlformats.org/spreadsheetml/2006/main" count="286" uniqueCount="228">
  <si>
    <t>INSTRUCCIONES - CHECKLIST de habitabilidad en espacios públicos de calidad</t>
  </si>
  <si>
    <r>
      <rPr>
        <b/>
        <i/>
        <sz val="11"/>
        <color rgb="FF166052"/>
        <rFont val="Aptos Narrow"/>
        <scheme val="minor"/>
      </rPr>
      <t xml:space="preserve">¿Cómo medir la calidad de un espacio público?  
</t>
    </r>
    <r>
      <rPr>
        <sz val="11"/>
        <color rgb="FF166052"/>
        <rFont val="Aptos Narrow"/>
        <scheme val="minor"/>
      </rPr>
      <t xml:space="preserve">Desde la </t>
    </r>
    <r>
      <rPr>
        <i/>
        <u/>
        <sz val="11"/>
        <color rgb="FF166052"/>
        <rFont val="Aptos Narrow"/>
        <scheme val="minor"/>
      </rPr>
      <t xml:space="preserve">Guía de Intervenciones en Espacios Públicos </t>
    </r>
    <r>
      <rPr>
        <sz val="11"/>
        <color rgb="FF166052"/>
        <rFont val="Aptos Narrow"/>
        <scheme val="minor"/>
      </rPr>
      <t xml:space="preserve">un espacio público se define a partir de la habitabilidad, es decir, “la capacidad que tenga ese espacio de brindar condiciones óptimas para acomodar las necesidades, tanto individuales, como colectivas” (Alegre, et. al., 2022, p. 23). La habitabilidad se puede determinar a partir de diferentes criterios que la presente herramienta permite evaluar. Para usar la herramienta deberá seguir estas instrucciones: </t>
    </r>
  </si>
  <si>
    <t>Visita aquí la Guía de intervenciones en espacios públicos</t>
  </si>
  <si>
    <t>Visita el manual de Taller de espacios publicos</t>
  </si>
  <si>
    <t>Visita la Web de espacios públicos de CAF</t>
  </si>
  <si>
    <t>FOTO 1</t>
  </si>
  <si>
    <t>FOTO 2</t>
  </si>
  <si>
    <t>FOTO 3</t>
  </si>
  <si>
    <t>FICHA del espacio público a evaluar</t>
  </si>
  <si>
    <r>
      <t xml:space="preserve">Esta ficha recoge la información general del proyecto, incluyendo características geográficas, impacto, propósito, gestión y regulación del espacio público a analizar. </t>
    </r>
    <r>
      <rPr>
        <b/>
        <i/>
        <sz val="11"/>
        <color theme="1" tint="0.499984740745262"/>
        <rFont val="Aptos Narrow"/>
        <family val="2"/>
        <scheme val="minor"/>
      </rPr>
      <t>Agregue fotos que muestren el estado del proyecto, incluyendo "antes" y "después" si están disponibles.</t>
    </r>
  </si>
  <si>
    <t>Nombre del espacio público</t>
  </si>
  <si>
    <t>Tamaño (mt2)</t>
  </si>
  <si>
    <t>Población beneficiaria</t>
  </si>
  <si>
    <t>Función/objetivo</t>
  </si>
  <si>
    <t>Monto/inversión</t>
  </si>
  <si>
    <t>Ejecutor</t>
  </si>
  <si>
    <t>FOTO 4</t>
  </si>
  <si>
    <t>FOTO 5</t>
  </si>
  <si>
    <t>FOTO 6</t>
  </si>
  <si>
    <t>Jerarquía importancia o accesibilidad</t>
  </si>
  <si>
    <t>Uso principal (recreación, deporte, cultura, conservación ambiental, etc)</t>
  </si>
  <si>
    <t>Instrumento en el que se enmarca el proyecto (POT, plan de movilidad u otros)</t>
  </si>
  <si>
    <t>Escala (metropolitana, barrial, vecinal u otra)</t>
  </si>
  <si>
    <t>No.</t>
  </si>
  <si>
    <t>Eje de evaluación</t>
  </si>
  <si>
    <t>Peso del evaluador</t>
  </si>
  <si>
    <t>Ponderación</t>
  </si>
  <si>
    <t>sostenibilidad ambiental</t>
  </si>
  <si>
    <t>movilidad y accesibilidad</t>
  </si>
  <si>
    <t>servicios</t>
  </si>
  <si>
    <t>dinámica cultural</t>
  </si>
  <si>
    <t>dinámica gubernamental</t>
  </si>
  <si>
    <t>dinámicas sociales</t>
  </si>
  <si>
    <t>economía y consumo</t>
  </si>
  <si>
    <t>infraestructura</t>
  </si>
  <si>
    <t>seguridad y protección</t>
  </si>
  <si>
    <t>TOTAL</t>
  </si>
  <si>
    <t>Ponderación de los criterios del eje de SOSTENIBILIDAD AMBIENTAL</t>
  </si>
  <si>
    <t>Ponderación del eje</t>
  </si>
  <si>
    <t>Criterio de evaluación</t>
  </si>
  <si>
    <t>Ponderación del criterio</t>
  </si>
  <si>
    <t>1.1</t>
  </si>
  <si>
    <t>1.2</t>
  </si>
  <si>
    <t>1.3</t>
  </si>
  <si>
    <t>1.4</t>
  </si>
  <si>
    <t>Ponderación de los criterios del eje de MOVILIDAD Y ACCESIBILIDAD</t>
  </si>
  <si>
    <t>2.1</t>
  </si>
  <si>
    <r>
      <rPr>
        <b/>
        <sz val="11"/>
        <color theme="2" tint="-0.499984740745262"/>
        <rFont val="Aptos Narrow"/>
        <family val="2"/>
        <scheme val="minor"/>
      </rPr>
      <t xml:space="preserve">Accesibilidad universal: </t>
    </r>
    <r>
      <rPr>
        <sz val="11"/>
        <color theme="2" tint="-0.499984740745262"/>
        <rFont val="Aptos Narrow"/>
        <family val="2"/>
        <scheme val="minor"/>
      </rPr>
      <t>el proyecto incluye rampas, aceras lisas, señalización sonora y otros elementos para garantizar la accesibilidad y seguridad vial de las personas con discapacidad y demás usuarios vulnerables.</t>
    </r>
  </si>
  <si>
    <t>2.2</t>
  </si>
  <si>
    <t>2.3</t>
  </si>
  <si>
    <r>
      <rPr>
        <b/>
        <sz val="11"/>
        <color theme="2" tint="-0.499984740745262"/>
        <rFont val="Aptos Narrow"/>
        <family val="2"/>
        <scheme val="minor"/>
      </rPr>
      <t>Libre de obstáculos para peatones:</t>
    </r>
    <r>
      <rPr>
        <sz val="11"/>
        <color theme="2" tint="-0.499984740745262"/>
        <rFont val="Aptos Narrow"/>
        <family val="2"/>
        <scheme val="minor"/>
      </rPr>
      <t xml:space="preserve"> el proyecto asegura caminos peatonales sin desniveles, bolardos u otros obstáculos que dificulten la caminata.</t>
    </r>
  </si>
  <si>
    <t>2.4</t>
  </si>
  <si>
    <t>2.5</t>
  </si>
  <si>
    <t>2.6</t>
  </si>
  <si>
    <r>
      <rPr>
        <b/>
        <sz val="11"/>
        <color theme="2" tint="-0.499984740745262"/>
        <rFont val="Aptos Narrow"/>
        <family val="2"/>
        <scheme val="minor"/>
      </rPr>
      <t>Principios de Placemaking:</t>
    </r>
    <r>
      <rPr>
        <sz val="11"/>
        <color theme="2" tint="-0.499984740745262"/>
        <rFont val="Aptos Narrow"/>
        <family val="2"/>
        <scheme val="minor"/>
      </rPr>
      <t xml:space="preserve"> espacio con identidad impulsado por la comunidad y basados en los principios de placemaking (comunidad experta, crear un entorno, buscar aliados, observar el entorno, tener visión, comenzar con lo simple, triangulación espacial, superar obstáculos, forma funcional, el financiamiento no es una limitante y la continuida del proyecto)</t>
    </r>
  </si>
  <si>
    <t>Ponderación de los criterios del eje de SERVICIOS</t>
  </si>
  <si>
    <t>3.1</t>
  </si>
  <si>
    <r>
      <rPr>
        <b/>
        <sz val="11"/>
        <color theme="2" tint="-0.499984740745262"/>
        <rFont val="Aptos Narrow"/>
        <family val="2"/>
        <scheme val="minor"/>
      </rPr>
      <t xml:space="preserve">Espacios de usos múltiples:  </t>
    </r>
    <r>
      <rPr>
        <sz val="11"/>
        <color theme="2" tint="-0.499984740745262"/>
        <rFont val="Aptos Narrow"/>
        <family val="2"/>
        <scheme val="minor"/>
      </rPr>
      <t>espacio con áreas para actividades diversas, atendiendo las necesidades de todos los usuarios, incluyendo niños y cuidadores.</t>
    </r>
  </si>
  <si>
    <t>3.2</t>
  </si>
  <si>
    <r>
      <rPr>
        <b/>
        <sz val="11"/>
        <color theme="2" tint="-0.499984740745262"/>
        <rFont val="Aptos Narrow"/>
        <family val="2"/>
        <scheme val="minor"/>
      </rPr>
      <t>Estancia y socialización:</t>
    </r>
    <r>
      <rPr>
        <sz val="11"/>
        <color theme="2" tint="-0.499984740745262"/>
        <rFont val="Aptos Narrow"/>
        <family val="2"/>
        <scheme val="minor"/>
      </rPr>
      <t xml:space="preserve"> el proyecto incluye servicios para la recreación, el encuentro social, la permanencia y el disfrute de las personas en las diferentes etapas de vida cotidiana.</t>
    </r>
  </si>
  <si>
    <t>Ponderación de los criterios del eje de DINÁMICA CULTURAL</t>
  </si>
  <si>
    <t>4.1</t>
  </si>
  <si>
    <r>
      <rPr>
        <b/>
        <sz val="11"/>
        <color theme="2" tint="-0.499984740745262"/>
        <rFont val="Aptos Narrow"/>
        <family val="2"/>
        <scheme val="minor"/>
      </rPr>
      <t>Actividades culturales gratuitas:</t>
    </r>
    <r>
      <rPr>
        <sz val="11"/>
        <color theme="2" tint="-0.499984740745262"/>
        <rFont val="Aptos Narrow"/>
        <family val="2"/>
        <scheme val="minor"/>
      </rPr>
      <t xml:space="preserve"> el diseño considera actividades como conciertos, ferias y mercados grátis para el disfrute público.</t>
    </r>
  </si>
  <si>
    <t>4.2</t>
  </si>
  <si>
    <r>
      <rPr>
        <b/>
        <sz val="11"/>
        <color theme="2" tint="-0.499984740745262"/>
        <rFont val="Aptos Narrow"/>
        <family val="2"/>
        <scheme val="minor"/>
      </rPr>
      <t>Identidad del espacio:</t>
    </r>
    <r>
      <rPr>
        <sz val="11"/>
        <color theme="2" tint="-0.499984740745262"/>
        <rFont val="Aptos Narrow"/>
        <family val="2"/>
        <scheme val="minor"/>
      </rPr>
      <t xml:space="preserve"> incorpora elementos distintivos que diferencian al espacios de otros en el mismo entorno local.</t>
    </r>
  </si>
  <si>
    <t>Ponderación de los criterios del eje de DINÁMICA GUBERNAMENTAL</t>
  </si>
  <si>
    <t>5.1</t>
  </si>
  <si>
    <t>5.2</t>
  </si>
  <si>
    <r>
      <rPr>
        <b/>
        <sz val="11"/>
        <color theme="2" tint="-0.499984740745262"/>
        <rFont val="Aptos Narrow"/>
        <family val="2"/>
        <scheme val="minor"/>
      </rPr>
      <t xml:space="preserve">Participación comunitaria: </t>
    </r>
    <r>
      <rPr>
        <sz val="11"/>
        <color theme="2" tint="-0.499984740745262"/>
        <rFont val="Aptos Narrow"/>
        <family val="2"/>
        <scheme val="minor"/>
      </rPr>
      <t>incluye procesos comunitarios en la planificación y ejecución del proyecto donde las personas sin importar sus diferencias puedan intervenir con sus opiniones.</t>
    </r>
  </si>
  <si>
    <t>Ponderación de los criterios del eje de DINÁMICAS SOCIALES</t>
  </si>
  <si>
    <t>6.1</t>
  </si>
  <si>
    <r>
      <rPr>
        <b/>
        <sz val="11"/>
        <color theme="2" tint="-0.499984740745262"/>
        <rFont val="Aptos Narrow"/>
        <family val="2"/>
        <scheme val="minor"/>
      </rPr>
      <t>Espacio inclusivo:</t>
    </r>
    <r>
      <rPr>
        <sz val="11"/>
        <color theme="2" tint="-0.499984740745262"/>
        <rFont val="Aptos Narrow"/>
        <family val="2"/>
        <scheme val="minor"/>
      </rPr>
      <t xml:space="preserve"> el proyecto asegura la accesibilidad universal, sin excluir a ningún grupo poblacional y garantiza las condiciones de habitabilidad para todas y todos.</t>
    </r>
  </si>
  <si>
    <t>6.2</t>
  </si>
  <si>
    <r>
      <rPr>
        <b/>
        <sz val="11"/>
        <color theme="2" tint="-0.499984740745262"/>
        <rFont val="Aptos Narrow"/>
        <family val="2"/>
        <scheme val="minor"/>
      </rPr>
      <t xml:space="preserve">Contacto social: </t>
    </r>
    <r>
      <rPr>
        <sz val="11"/>
        <color theme="2" tint="-0.499984740745262"/>
        <rFont val="Aptos Narrow"/>
        <family val="2"/>
        <scheme val="minor"/>
      </rPr>
      <t>El diseño facilita la interacción social y el encuentro entre personas sin importar sus diferencias y características demográficas.</t>
    </r>
  </si>
  <si>
    <t>Ponderación de los criterios del eje de ECONOMÍA Y CONSUMO</t>
  </si>
  <si>
    <t>7.1</t>
  </si>
  <si>
    <r>
      <rPr>
        <b/>
        <sz val="11"/>
        <color theme="2" tint="-0.499984740745262"/>
        <rFont val="Aptos Narrow"/>
        <family val="2"/>
        <scheme val="minor"/>
      </rPr>
      <t>Aprovechamiento económico</t>
    </r>
    <r>
      <rPr>
        <sz val="11"/>
        <color theme="2" tint="-0.499984740745262"/>
        <rFont val="Aptos Narrow"/>
        <family val="2"/>
        <scheme val="minor"/>
      </rPr>
      <t>: capacidad para la captación de recursos financieros a través de los servicios ofrecidos en el espacio, gestionada por los actores a cargo de este.</t>
    </r>
  </si>
  <si>
    <t>7.2</t>
  </si>
  <si>
    <r>
      <rPr>
        <b/>
        <sz val="11"/>
        <color theme="2" tint="-0.499984740745262"/>
        <rFont val="Aptos Narrow"/>
        <family val="2"/>
        <scheme val="minor"/>
      </rPr>
      <t xml:space="preserve">Negocios en espacios públicos: </t>
    </r>
    <r>
      <rPr>
        <sz val="11"/>
        <color theme="2" tint="-0.499984740745262"/>
        <rFont val="Aptos Narrow"/>
        <family val="2"/>
        <scheme val="minor"/>
      </rPr>
      <t>el espacio cuenta con áreas para el desarrollo comercial y de las economías creativas y culturales en diversas escalas.</t>
    </r>
  </si>
  <si>
    <t>7.3</t>
  </si>
  <si>
    <r>
      <rPr>
        <b/>
        <sz val="11"/>
        <color theme="2" tint="-0.499984740745262"/>
        <rFont val="Aptos Narrow"/>
        <family val="2"/>
        <scheme val="minor"/>
      </rPr>
      <t xml:space="preserve">Empleos generados: </t>
    </r>
    <r>
      <rPr>
        <sz val="11"/>
        <color theme="2" tint="-0.499984740745262"/>
        <rFont val="Aptos Narrow"/>
        <family val="2"/>
        <scheme val="minor"/>
      </rPr>
      <t>potencial  de generar y formalizar empleos en el espacio público soportado por la normativa y la regulación.</t>
    </r>
  </si>
  <si>
    <t>Ponderación de los criterios del eje de INFRAESTRUCTURA</t>
  </si>
  <si>
    <t>8.1</t>
  </si>
  <si>
    <t>8.2</t>
  </si>
  <si>
    <r>
      <rPr>
        <b/>
        <sz val="11"/>
        <color theme="2" tint="-0.499984740745262"/>
        <rFont val="Aptos Narrow"/>
        <family val="2"/>
        <scheme val="minor"/>
      </rPr>
      <t>Acceso a internet y a otras tecnología:</t>
    </r>
    <r>
      <rPr>
        <sz val="11"/>
        <color theme="2" tint="-0.499984740745262"/>
        <rFont val="Aptos Narrow"/>
        <family val="2"/>
        <scheme val="minor"/>
      </rPr>
      <t xml:space="preserve"> el proyecto cuenta con infraestructura tecnológica que garantiza el acceso a internet y a otras tecnologías de la información para la gestión, operación y mantenimiento del mismo.</t>
    </r>
  </si>
  <si>
    <t>8.3</t>
  </si>
  <si>
    <t>Ponderación de los criterios del eje de SEGURIDAD Y PROTECCIÓN</t>
  </si>
  <si>
    <t>9.1</t>
  </si>
  <si>
    <t>9.2</t>
  </si>
  <si>
    <r>
      <rPr>
        <b/>
        <sz val="11"/>
        <color theme="2" tint="-0.499984740745262"/>
        <rFont val="Aptos Narrow"/>
        <family val="2"/>
        <scheme val="minor"/>
      </rPr>
      <t>Iluminación nocturna:</t>
    </r>
    <r>
      <rPr>
        <sz val="11"/>
        <color theme="2" tint="-0.499984740745262"/>
        <rFont val="Aptos Narrow"/>
        <family val="2"/>
        <scheme val="minor"/>
      </rPr>
      <t xml:space="preserve"> El proyecto asegura una cobertura adecuada y mantenimiento de luminarias a escala humana.</t>
    </r>
  </si>
  <si>
    <t>9.3</t>
  </si>
  <si>
    <r>
      <rPr>
        <b/>
        <sz val="11"/>
        <color theme="2" tint="-0.499984740745262"/>
        <rFont val="Aptos Narrow"/>
        <family val="2"/>
        <scheme val="minor"/>
      </rPr>
      <t xml:space="preserve">Seguridad personal: </t>
    </r>
    <r>
      <rPr>
        <sz val="11"/>
        <color theme="2" tint="-0.499984740745262"/>
        <rFont val="Aptos Narrow"/>
        <family val="2"/>
        <scheme val="minor"/>
      </rPr>
      <t>se implementan acciones e intervenciones en el espacio para erradicar la violencia y fomentar la convivencia pacífica.</t>
    </r>
  </si>
  <si>
    <t>EVALUACIÓN DE LA HABITABILIDAD del espacio público</t>
  </si>
  <si>
    <t>1: mala</t>
  </si>
  <si>
    <t>2: intermedia</t>
  </si>
  <si>
    <t>3: óptima</t>
  </si>
  <si>
    <t>Puntaje del evaluador</t>
  </si>
  <si>
    <t>Espacio sin plantaciones forestales para mitigar efectos climáticos y sin protección para cuerpos de agua. Carece de cobertura vegetal, es foco de plagas y su construcción ncluyó degradación de la biodiversidad existente.</t>
  </si>
  <si>
    <t xml:space="preserve">Espacio con escasas plantaciones forestales, algunas no nativas. Promueve la protección de cuerpos de agua y tiene cobertura vegetal parcial para controlar la erosión. No involucró degradación de la biodiversidad en su construcción.	</t>
  </si>
  <si>
    <t>Espacio con plantaciones forestales nativas que ayudan a mitigar desastres climáticos. Contribuye a la protección de cuerpos de agua con vegetación endémica y cuenta con infraestructura sostenible respetuosa de la biodiversidad local y de los recuros naturales disponibles.</t>
  </si>
  <si>
    <t>Espacio sin elementos de protección climática, como áreas verdes o techos verdes, que podrían mitigar los efectos de fenómenos climáticos.</t>
  </si>
  <si>
    <t xml:space="preserve">Espacio con pocos elementos de protección climática, ofreciendo una protección limitada a los usuarios frente a  efectos de fenómenos climáticos.	</t>
  </si>
  <si>
    <t>Espacio con numerosos elementos de protección climática, como áreas verdes y techos verdes, que benefician a los usuarios del espacio público.</t>
  </si>
  <si>
    <t xml:space="preserve">La infraestructura genera un impacto ambiental negativo, como contaminación o destrucción de zonas naturales, sin medidas de mitigación o adaptación al cambio climático.	</t>
  </si>
  <si>
    <t>La infraestructura no genera impacto negativo, pero tampoco positiva y carece de SBN. No causa desastres naturales y se alínea con la taxonomía de proyecos ambientalmente sostenibles.</t>
  </si>
  <si>
    <t>La infraestructura utiliza las funciones de los ecosistemas para mitigar el cambio climático y combina la infraestructura gris con la natural. Toda su estructura se alínea con la taxonomía de proyecos ambientalmente sostenibles generando beneficios adicionales.</t>
  </si>
  <si>
    <t xml:space="preserve">El proyecto carece de mantenimiento general y entidad responsable. Usa materiales de corta vida útil y no mantiene infraestructuras verdes. Predomina la basura y la contaminación del suelo, agua y aire.	</t>
  </si>
  <si>
    <t xml:space="preserve">El proyecto incluye mantenimiento parcial y usa materiales de media vida útil. Hay limpieza esporádica y recolección de basuras, pero persisten residuos y mala disposición.	</t>
  </si>
  <si>
    <t>RESULTADOS DE HABITABILIDAD del espacio público evaluado</t>
  </si>
  <si>
    <t>6.3</t>
  </si>
  <si>
    <t>* sostenibilidad ambiental</t>
  </si>
  <si>
    <r>
      <t xml:space="preserve">* Independientemente del puntaje otorgaro por el evaluador, el eje de </t>
    </r>
    <r>
      <rPr>
        <sz val="10"/>
        <color theme="9"/>
        <rFont val="Aptos Narrow"/>
        <family val="2"/>
        <scheme val="minor"/>
      </rPr>
      <t>sostenibilidad ambiental</t>
    </r>
    <r>
      <rPr>
        <sz val="10"/>
        <color theme="2" tint="-0.499984740745262"/>
        <rFont val="Aptos Narrow"/>
        <family val="2"/>
        <scheme val="minor"/>
      </rPr>
      <t xml:space="preserve"> incluye puntos extra en su fórmula por alineación con la taxonomía verde de CAF</t>
    </r>
  </si>
  <si>
    <r>
      <t xml:space="preserve">* Independientemente del puntaje otorgaro por el evaluador, </t>
    </r>
    <r>
      <rPr>
        <b/>
        <sz val="10"/>
        <color theme="9"/>
        <rFont val="Aptos Narrow"/>
        <family val="2"/>
        <scheme val="minor"/>
      </rPr>
      <t>algnos criterios</t>
    </r>
    <r>
      <rPr>
        <sz val="10"/>
        <color theme="2" tint="-0.499984740745262"/>
        <rFont val="Aptos Narrow"/>
        <family val="2"/>
        <scheme val="minor"/>
      </rPr>
      <t xml:space="preserve"> incluyen puntos extra en su fórmula por alineación con la taxonomía verde de CAF</t>
    </r>
  </si>
  <si>
    <r>
      <rPr>
        <b/>
        <sz val="11"/>
        <color theme="2" tint="-0.499984740745262"/>
        <rFont val="Aptos Narrow"/>
        <family val="2"/>
        <scheme val="minor"/>
      </rPr>
      <t>* Accesibilidad desde el transporte sostenible:</t>
    </r>
    <r>
      <rPr>
        <sz val="11"/>
        <color theme="2" tint="-0.499984740745262"/>
        <rFont val="Aptos Narrow"/>
        <family val="2"/>
        <scheme val="minor"/>
      </rPr>
      <t xml:space="preserve"> se garantiza el acceso al espacio público desde los diferentes modos de transporte sostenible.</t>
    </r>
  </si>
  <si>
    <r>
      <rPr>
        <b/>
        <sz val="11"/>
        <color theme="2" tint="-0.499984740745262"/>
        <rFont val="Aptos Narrow"/>
        <family val="2"/>
        <scheme val="minor"/>
      </rPr>
      <t>* Infraestructura peatonal:</t>
    </r>
    <r>
      <rPr>
        <sz val="11"/>
        <color theme="2" tint="-0.499984740745262"/>
        <rFont val="Aptos Narrow"/>
        <family val="2"/>
        <scheme val="minor"/>
      </rPr>
      <t xml:space="preserve"> las infraestructuras peatonales del proyecto son continuas y tienen superficies antideslizantes, homogéneas, duraderas.</t>
    </r>
  </si>
  <si>
    <r>
      <rPr>
        <b/>
        <sz val="11"/>
        <color theme="2" tint="-0.499984740745262"/>
        <rFont val="Aptos Narrow"/>
        <family val="2"/>
        <scheme val="minor"/>
      </rPr>
      <t xml:space="preserve">* Infraestructura ciclista: </t>
    </r>
    <r>
      <rPr>
        <sz val="11"/>
        <color theme="2" tint="-0.499984740745262"/>
        <rFont val="Aptos Narrow"/>
        <family val="2"/>
        <scheme val="minor"/>
      </rPr>
      <t>el diseño del espacio incluye infraestructura para bicicletas, con carriles exclusivos, separados o compartidos y conexiones con redes de transporte.</t>
    </r>
  </si>
  <si>
    <r>
      <rPr>
        <b/>
        <sz val="11"/>
        <color theme="2" tint="-0.499984740745262"/>
        <rFont val="Aptos Narrow"/>
        <family val="2"/>
        <scheme val="minor"/>
      </rPr>
      <t xml:space="preserve">*Espacio público recalificado: </t>
    </r>
    <r>
      <rPr>
        <sz val="11"/>
        <color theme="2" tint="-0.499984740745262"/>
        <rFont val="Aptos Narrow"/>
        <family val="2"/>
        <scheme val="minor"/>
      </rPr>
      <t>considera intervenciones para recalificar, restaurar, revitalizar y revalorizar áreas específicas.</t>
    </r>
  </si>
  <si>
    <r>
      <rPr>
        <b/>
        <sz val="11"/>
        <color rgb="FF747474"/>
        <rFont val="Aptos Narrow"/>
        <scheme val="minor"/>
      </rPr>
      <t>* Gestión y mantenimiento:</t>
    </r>
    <r>
      <rPr>
        <sz val="11"/>
        <color rgb="FF747474"/>
        <rFont val="Aptos Narrow"/>
        <scheme val="minor"/>
      </rPr>
      <t xml:space="preserve"> incluye un plan con actores, roles y responsabilidades definidos para la gestión, la operación, el mantenimiento y la sostenibilidad financiera, económica y ambiental a mediano y largo plazo tanto de la infraestructura gris como la de otras tipologías de infraestructuras.</t>
    </r>
  </si>
  <si>
    <r>
      <rPr>
        <b/>
        <sz val="11"/>
        <color theme="2" tint="-0.499984740745262"/>
        <rFont val="Aptos Narrow"/>
        <family val="2"/>
        <scheme val="minor"/>
      </rPr>
      <t xml:space="preserve">* Seguridad vial: </t>
    </r>
    <r>
      <rPr>
        <sz val="11"/>
        <color theme="2" tint="-0.499984740745262"/>
        <rFont val="Aptos Narrow"/>
        <family val="2"/>
        <scheme val="minor"/>
      </rPr>
      <t>se diseñan calles completas que promueven comportamientos seguros de todos los usuarios, protegen la vida y mejoran las condiciones de habitabilidad.</t>
    </r>
  </si>
  <si>
    <r>
      <rPr>
        <b/>
        <sz val="11"/>
        <color theme="2" tint="-0.499984740745262"/>
        <rFont val="Aptos Narrow"/>
        <family val="2"/>
        <scheme val="minor"/>
      </rPr>
      <t>* Estado de la infraestructura:</t>
    </r>
    <r>
      <rPr>
        <sz val="11"/>
        <color theme="2" tint="-0.499984740745262"/>
        <rFont val="Aptos Narrow"/>
        <family val="2"/>
        <scheme val="minor"/>
      </rPr>
      <t xml:space="preserve"> la infraestructura gris y de otras tipologías (SBN, espacios azules y verdes) se encuentra en buen estado y bien mantenida.</t>
    </r>
  </si>
  <si>
    <t xml:space="preserve">Espacio sin infraestructura ciclista ni mobiliario para bicicletas, sin conexión con ciclorutas o transporte público, sin carriles demarcados ni señalización adecuada.	</t>
  </si>
  <si>
    <t xml:space="preserve">Espacio sin accesos para transporte sostenible, sin estaciones de transporte masivo o colectivo, ni cicloparqueaderos, y sin rampas para personas con movilidad reducida.	</t>
  </si>
  <si>
    <t xml:space="preserve">Espacio con algunos accesos para transporte sostenible, estaciones y paraderos a 200 metros, cicloparqueaderos y rampas para personas con movilidad reducida.	</t>
  </si>
  <si>
    <t xml:space="preserve">Espacio con andenes y pasos peatonales que no generan resbalones y tienen pocos obstáculos. Posibles estancamientos y riesgos de salpicaduras en días lluviosos.	</t>
  </si>
  <si>
    <t>Espacio con andenes y pasos peatonales antideslizantes, sin hundimientos ni deformaciones. Sin estancamiento de agua y con bajo costo de mantenimiento.</t>
  </si>
  <si>
    <t>Espacio con lugares para desarrollar múltiples actividades al aire libre simultáneamente. Elementos de mobiliario urbano que ofrecen comodidad y seguridad a todos los usuarios.</t>
  </si>
  <si>
    <t xml:space="preserve">Espacio no apto para actividades culturales como desfiles, conciertos, muestras artísticas, ferias gastronómicas, ferias artesanales, y mercados de emprendedores o campesinos.	</t>
  </si>
  <si>
    <t xml:space="preserve">Espacio sin elementos identitarios como murales, señales, esculturas, o monumentos que diferencien el lugar. No se incentiva el estudio de la historia local ni el fortalecimiento de la identidad comunitaria.	</t>
  </si>
  <si>
    <t xml:space="preserve">Espacio con algunos elementos identitarios que no distinguen claramente el lugar de otros espacios. Pocas actividades para el conocimiento de la historia y fortalecimiento de la identidad comunitaria.	</t>
  </si>
  <si>
    <t>Espacio con elementos identitarios destacados como murales, esculturas, y monumentos que diferencian claramente el lugar. Se incentiva el estudio de la historia local y el fortalecimiento de la identidad comunitaria.</t>
  </si>
  <si>
    <t>Espacio apto para realizar actividades culturales como desfiles, conciertos, y ferias gastronómicas ocasionalmente (una vez al mes). También ofrece servicios recreativos y deportivos al aire libre apoyados por entidades públicas o privadas.</t>
  </si>
  <si>
    <t xml:space="preserve">Espacio con calles y corredores que fomentan velocidades y conductas peligrosas para peatones y ciclistas. Malla vial en mal estado y falta de señalización adecuada. Sin elementos de protección como cebras, semáforos y reductores de velocidad.	</t>
  </si>
  <si>
    <t xml:space="preserve">Espacio con calles y corredores que no representan un riesgo significativo para peatones y ciclistas. Malla vial en estado regular y parte de la señalización adecuada. Algunos elementos de protección como cebras y semáforos están presentes.	</t>
  </si>
  <si>
    <t>Espacio con calles y corredores que propician velocidades y conductas seguras para todos los actores viales. Malla vial en excelente estado con completa señalización adecuada. Todos los elementos de protección como cebras, semáforos, y reductores de velocidad están presentes.</t>
  </si>
  <si>
    <t xml:space="preserve">Espacio con escasa iluminación, generando sensación de inseguridad. Iluminación con alto consumo energético y corto tiempo de vida útil. Predominan zonas oscuras y la luz no proporciona confort visual.	</t>
  </si>
  <si>
    <t>Espacio con iluminación adecuada que mejora la seguridad y el confort visual, sin zonas oscuras. La iluminación es eficiente energéticamente, con bajo consumo y larga vida útil.</t>
  </si>
  <si>
    <t>Espacio que no contempla áreas rehabilitadas para cumplir nuevas funciones económicas, culturales, ambientales o deportivas.</t>
  </si>
  <si>
    <t>Espacio con algunas áreas rehabilitadas para nuevas funciones económicas, culturales, ambientales o deportivas, pero aún quedan áreas sin rehabilitar.</t>
  </si>
  <si>
    <t>Espacio sin áreas comunes para eventos, asambleas o reuniones comunitarias. Falta de incentivos para procesos de gestión y participación comunitaria. No hay trabajos pedagógicos sobre el respeto a las reglas de uso de los espacios públicos.</t>
  </si>
  <si>
    <t>Espacio con pocas áreas comunes para eventos y reuniones. Procesos de gestión y participación comunitaria aislados, como talleres o bazares. Trabajo pedagógico limitado sobre el respeto a las reglas de uso de los espacios públicos.</t>
  </si>
  <si>
    <t>Espacio completamente accesible para todas las personas, sin riesgos de seguridad relacionados con odio, discriminación o rechazo hacia grupos minoritarios o personas.</t>
  </si>
  <si>
    <t>El espacio propuesto no ofrece oportunidades para el contacto social, eventos o manifestaciones religiosas, políticas, artísticas, educativas o gastronómicas.</t>
  </si>
  <si>
    <t>El espacio propuesto ofrece algunas oportunidades de contacto social a través de eventos religiosos, políticos, artísticos, educativos o gastronómicos.</t>
  </si>
  <si>
    <t>El espacio propuesto ofrece condiciones óptimas para eventos religiosos, comunitarios, políticos, artísticos, educativos o gastronómicos, con comodidad y seguridad.</t>
  </si>
  <si>
    <t>El proyecto contempla parcialmente la integración, orden y/o formalización de los vendedores de la zona o sector.
El diseño reconoce las dinámicas comerciales formales e informales actuales en el sector y propone parcialmente su integración a través de espacios o áreas de ubicación, kioscos comerciales o burbujas.</t>
  </si>
  <si>
    <t>Espacio con cobertura parcial o inestable de WiFi público y gratuito.</t>
  </si>
  <si>
    <t>El proyecto propone un plan o garantía de mantenimiento de la infraestructura en el corto, mediano y largo plazo, incluyendo componentes hídricos, de superficie, mobiliario, paisajismo, señalética y wayfinding, entre otros.</t>
  </si>
  <si>
    <t>Habitabilidad según ejes y criterios evaluados</t>
  </si>
  <si>
    <t xml:space="preserve">Espacio con algunas cámaras de seguridad en puntos ciegos, consumo de substancias y deterioro medio. Presencia de policías o personal de seguridad y respuesta moderada de las autoridades.	</t>
  </si>
  <si>
    <t xml:space="preserve">Espacio con pocas o nulas cámaras de seguridad, alto consumo de substancias y deteriorado. Ausencia de policías y respuesta lenta de las autoridades ante incidentes.	</t>
  </si>
  <si>
    <t>Espacio con cámaras de seguridad y ausencia de problemas graves como consumo de substancias o deterioro. Presencia continua de policías y respuesta ágil de las autoridades ante cualquier incidente. Espacio con alta presencia de personas y alta sensación de seguridad en todo momento.</t>
  </si>
  <si>
    <t xml:space="preserve">Espacio con algunas luminarias, pero con materiales y tecnologías poco sostenibles y niveles de consumo elevados. Pocas zonas oscuras en horas nocturnas.	</t>
  </si>
  <si>
    <r>
      <t>menos de 1,4: espacio público con</t>
    </r>
    <r>
      <rPr>
        <b/>
        <sz val="10"/>
        <color theme="2" tint="-0.499984740745262"/>
        <rFont val="Aptos Narrow"/>
        <family val="2"/>
        <scheme val="minor"/>
      </rPr>
      <t xml:space="preserve"> malas condiciones de habitabilidad</t>
    </r>
    <r>
      <rPr>
        <sz val="10"/>
        <color theme="2" tint="-0.499984740745262"/>
        <rFont val="Aptos Narrow"/>
        <family val="2"/>
        <scheme val="minor"/>
      </rPr>
      <t xml:space="preserve">
entre 1,5 y 2,4: espacio público con </t>
    </r>
    <r>
      <rPr>
        <b/>
        <sz val="10"/>
        <color theme="2" tint="-0.499984740745262"/>
        <rFont val="Aptos Narrow"/>
        <family val="2"/>
        <scheme val="minor"/>
      </rPr>
      <t>condiciones de habitabilidad intermedias</t>
    </r>
    <r>
      <rPr>
        <sz val="10"/>
        <color theme="2" tint="-0.499984740745262"/>
        <rFont val="Aptos Narrow"/>
        <family val="2"/>
        <scheme val="minor"/>
      </rPr>
      <t xml:space="preserve">
entre 2,5 y 3: espacio público con </t>
    </r>
    <r>
      <rPr>
        <b/>
        <sz val="10"/>
        <color theme="2" tint="-0.499984740745262"/>
        <rFont val="Aptos Narrow"/>
        <family val="2"/>
        <scheme val="minor"/>
      </rPr>
      <t>condiciones de habitabilidad óptimas</t>
    </r>
  </si>
  <si>
    <r>
      <t xml:space="preserve">* Independientemente del puntaje otorgaro por el evaluador, </t>
    </r>
    <r>
      <rPr>
        <b/>
        <sz val="12"/>
        <color theme="9"/>
        <rFont val="Aptos Narrow"/>
        <family val="2"/>
        <scheme val="minor"/>
      </rPr>
      <t>algnos criterios</t>
    </r>
    <r>
      <rPr>
        <sz val="12"/>
        <color theme="2" tint="-0.499984740745262"/>
        <rFont val="Aptos Narrow"/>
        <family val="2"/>
        <scheme val="minor"/>
      </rPr>
      <t xml:space="preserve"> incluyen puntos extra en su fórmula por alineación con la taxonomía verde de CAF</t>
    </r>
  </si>
  <si>
    <t>El proyecto incluye mantenimiento de calidad y usa materiales de alrga vida útil. Hay limpieza constante, recolección de basuras y otras actividades de embellecimiento. El espacio tambipen cuenta con buenas prácticas de economías circular como espacios para disponer basuras, metriales no reciclables, reciblables, baterías, entre otros.</t>
  </si>
  <si>
    <t xml:space="preserve">Espacio sin rampas accesibles ni señalización sonora, en braille y otras facilidades para personas con discapacidad.	   </t>
  </si>
  <si>
    <t>Espacio con rampas con superficies insuficientes, con poca señalización sonora o en braille y que incluye otras facilidades para personas con discapacidad.</t>
  </si>
  <si>
    <t>Espacio con rampas accesibles y señalización completa en braille y sonora, incluyendo semáforos y pasos peatonales adaptados y otras facilidades para personas con discapacidad.</t>
  </si>
  <si>
    <t>Espacio con accesibilidad completa para transporte público, peatones y bicicletas, incluyendo andenes continuos, estaciones, paraderos, bahías para taxis, cicloparqueaderos, y rampas para movilidad reducida.</t>
  </si>
  <si>
    <t xml:space="preserve">Espacio con numerosos obstáculos que dificultan el tránsito de peatones, incluyendo personas con movilidad reducida. Acceso complicado desde viviendas cercanas y otros servios en la zona.	</t>
  </si>
  <si>
    <t>Espacio con algunos obstáculos para peatones y personas con movilidad reducida.Acceso desde viviendas aledañas con barreras físicas o de seguridad vial.</t>
  </si>
  <si>
    <t>Espacio libre de obstáculos para el tránsito de peatones, personas con discapacidad, accesible desde viviendas y otros servicios, sin barreras físicas ni de seguridad.</t>
  </si>
  <si>
    <t xml:space="preserve">Espacio con andenes y pasos peatonales que generan resbalones y deslizamientos, con hundimientos, huecos, y deformaciones. Problemas de estancamiento de agua y deficiencias que generan altos costo de mantenimiento.	</t>
  </si>
  <si>
    <t>Espacio con infraestructura ciclista parcial, conexión limitada con ciclorutas y transporte público y algunos elementos como cicloparqueaderos y señalización.</t>
  </si>
  <si>
    <t>Espacio con carriles exclusivos para ciclistas con excelente estado de su infraestructura, señalización, mobiliario amigable con la bicicleta, con cicloparqueaderos accesibles y conacceso a ciclorutas y transporte público.</t>
  </si>
  <si>
    <t>Espacio sin sentido de pertenencia comunitaria, sin manifestaciones artísticas, información valiosa abierta a la comunidad o canales de expresión. Falta de elementos físicos que hagan sentir bienvenidos a los usuarios. Espacio donde las asociaciones locales no tienen participación.</t>
  </si>
  <si>
    <t xml:space="preserve">Espacio con algunos elementos artísticos e información que diferencian el lugar. Pocos elementos físicos para habitabilidad u comodidad de los usuarios. Limitadas posibilidades de cambios sobre el espacio propuestos por los usuarios y con poca presencia de asociaciones locales. </t>
  </si>
  <si>
    <t>Espacio con elementos artísticos e información relevante para los usuarios que fomentan el sentido de pertenencia. Elementos físicos que hacen sentir bienvenidos a todos los usuarios. Asociaciones con instituciones locales y apertura a cambios propuestos por los usuarios en el espacio.</t>
  </si>
  <si>
    <t xml:space="preserve">Espacio sin lugares adecuados para actividades al aire libre como deportes, ejercicio, juegos recreativos, meditación, entre otros. No ofrece comodidad ni seguridad para todos los usuarios.	</t>
  </si>
  <si>
    <t xml:space="preserve">Espacio con algunos lugares para actividades al aire libre, pero no se puede hacer uso de estos simultáneamente. Elementos de mobiliario urbano que ofrecen comodidad y seguridad a algunos usuarios.	</t>
  </si>
  <si>
    <t>Espacio sin instalaciones deportivas ni lugares para incentivar la actividad física, la recreación y otras actividades cotidianas. Falta de mobiliario amigable y diseño que no considere actividades diferenciales de las poblaciones, necesidades de mascotas, entre otras.</t>
  </si>
  <si>
    <t xml:space="preserve">Espacio con pocas nstalaciones deportivas ni lugares para incentivar la actividad física, la recreación y otras actividades cotidianas. Servicios recreativos y de entrenamiento deportivo ofrecidos por entidades privadas. Mobiliario básico y diseño que propicia parcialmente actividades diferenciales de las poblaciones, mascotas, entre otras.	</t>
  </si>
  <si>
    <t>Espacio con instalaciones y lugares deportivos/recreativos/sociales completos. Servicios deportivo-recreativos apoyados por entidades públicas y privadas. Diseño inclusivo para todas las personas, etapas de la vida y familias con mascotas.</t>
  </si>
  <si>
    <t>Ponderación del criterio HABITABILIDAD</t>
  </si>
  <si>
    <r>
      <rPr>
        <b/>
        <sz val="11"/>
        <color rgb="FF166052"/>
        <rFont val="Aptos Narrow"/>
        <scheme val="minor"/>
      </rPr>
      <t xml:space="preserve">Visualice los resultados: </t>
    </r>
    <r>
      <rPr>
        <sz val="11"/>
        <color rgb="FF166052"/>
        <rFont val="Aptos Narrow"/>
        <scheme val="minor"/>
      </rPr>
      <t xml:space="preserve">al finalizar, revise la gráfica multicriterio que muestra cómo se configura el proyecto según los ejes y criterios ponderados, evaluando asimismo la vitalidad, versatilidad e inclusividad del espacio en línea con los principios de la </t>
    </r>
    <r>
      <rPr>
        <b/>
        <i/>
        <u/>
        <sz val="11"/>
        <color rgb="FF166052"/>
        <rFont val="Aptos Narrow"/>
        <scheme val="minor"/>
      </rPr>
      <t xml:space="preserve">Estrategia de espacios públicos de calidad de CAF. </t>
    </r>
  </si>
  <si>
    <r>
      <rPr>
        <b/>
        <sz val="11"/>
        <color rgb="FF166052"/>
        <rFont val="Aptos Narrow"/>
        <family val="2"/>
        <scheme val="minor"/>
      </rPr>
      <t>Complete la ficha:</t>
    </r>
    <r>
      <rPr>
        <sz val="11"/>
        <color rgb="FF166052"/>
        <rFont val="Aptos Narrow"/>
        <family val="2"/>
        <scheme val="minor"/>
      </rPr>
      <t xml:space="preserve"> la ficha del proyecto recoge la información general del mismo, incluyendo características geográficas, impacto, propósito, gestión y regulación del espacio público a analizar. </t>
    </r>
    <r>
      <rPr>
        <u/>
        <sz val="11"/>
        <color rgb="FF166052"/>
        <rFont val="Aptos Narrow"/>
        <family val="2"/>
        <scheme val="minor"/>
      </rPr>
      <t>Agregue fotos que muestren el estado del proyecto, incluyendo "antes" y "después" si están disponibles.</t>
    </r>
  </si>
  <si>
    <r>
      <rPr>
        <b/>
        <sz val="11"/>
        <color rgb="FF166052"/>
        <rFont val="Aptos Narrow"/>
        <family val="2"/>
        <scheme val="minor"/>
      </rPr>
      <t>Pondere los ejes:</t>
    </r>
    <r>
      <rPr>
        <sz val="11"/>
        <color rgb="FF166052"/>
        <rFont val="Aptos Narrow"/>
        <family val="2"/>
        <scheme val="minor"/>
      </rPr>
      <t xml:space="preserve"> configure la ponderación de los ejes en la pestaña correspondiente, basándose en su criterio, experiencia y el contexto local del proyecto. Considere la relevancia de cada eje en las agendas de política pública locales y regionales.</t>
    </r>
  </si>
  <si>
    <r>
      <rPr>
        <b/>
        <sz val="11"/>
        <color rgb="FF166052"/>
        <rFont val="Aptos Narrow"/>
        <family val="2"/>
        <scheme val="minor"/>
      </rPr>
      <t>Pondere los criterios por eje:</t>
    </r>
    <r>
      <rPr>
        <sz val="11"/>
        <color rgb="FF166052"/>
        <rFont val="Aptos Narrow"/>
        <family val="2"/>
        <scheme val="minor"/>
      </rPr>
      <t xml:space="preserve"> en cada una de las pestañas de los ejes temáticos asigne pesos a los criterios de evaluación según su criterio y el contexto local. Estos pesos finales reflejarán la importancia otorgada a cada eje.</t>
    </r>
  </si>
  <si>
    <r>
      <rPr>
        <b/>
        <sz val="11"/>
        <color rgb="FF166052"/>
        <rFont val="Aptos Narrow"/>
        <scheme val="minor"/>
      </rPr>
      <t>Evalúe:</t>
    </r>
    <r>
      <rPr>
        <sz val="11"/>
        <color rgb="FF166052"/>
        <rFont val="Aptos Narrow"/>
        <scheme val="minor"/>
      </rPr>
      <t xml:space="preserve"> califique cada criterio (donde para puntuar la calidad del espacio público 1: mala, 2: intermedia, 3: óptima) otorgando puntajes basados en su conocimiento del proyecto y el contexto del mismo.</t>
    </r>
  </si>
  <si>
    <t>Visite aquí la Guía de intervenciones en espacios públicos</t>
  </si>
  <si>
    <t>Visite el manual de Taller de espacios publicos</t>
  </si>
  <si>
    <t>Visite la Web de espacios públicos de CAF</t>
  </si>
  <si>
    <r>
      <rPr>
        <b/>
        <sz val="11"/>
        <color theme="2" tint="-0.499984740745262"/>
        <rFont val="Aptos Narrow"/>
        <family val="2"/>
        <scheme val="minor"/>
      </rPr>
      <t>*Elementos naturales:</t>
    </r>
    <r>
      <rPr>
        <sz val="11"/>
        <color theme="2" tint="-0.499984740745262"/>
        <rFont val="Aptos Narrow"/>
        <family val="2"/>
        <scheme val="minor"/>
      </rPr>
      <t xml:space="preserve"> el proyecto incluye zonas verdes, fauna, árboles, cuerpos de agua y otros elementos naturales.</t>
    </r>
  </si>
  <si>
    <r>
      <rPr>
        <b/>
        <sz val="11"/>
        <color theme="2" tint="-0.499984740745262"/>
        <rFont val="Aptos Narrow"/>
        <family val="2"/>
        <scheme val="minor"/>
      </rPr>
      <t xml:space="preserve">*Resiliencia climática: </t>
    </r>
    <r>
      <rPr>
        <sz val="11"/>
        <color theme="2" tint="-0.499984740745262"/>
        <rFont val="Aptos Narrow"/>
        <family val="2"/>
        <scheme val="minor"/>
      </rPr>
      <t>incorpora elementos para resguardarse o mitigar impactos de lluvia, sol extremo, calor, viento, entre otros eventos climáticos.</t>
    </r>
  </si>
  <si>
    <r>
      <rPr>
        <b/>
        <sz val="11"/>
        <color theme="2" tint="-0.499984740745262"/>
        <rFont val="Aptos Narrow"/>
        <family val="2"/>
        <scheme val="minor"/>
      </rPr>
      <t>*Soluciones Basadas en la Naturaleza (SBN):</t>
    </r>
    <r>
      <rPr>
        <sz val="11"/>
        <color theme="2" tint="-0.499984740745262"/>
        <rFont val="Aptos Narrow"/>
        <family val="2"/>
        <scheme val="minor"/>
      </rPr>
      <t xml:space="preserve"> se aplican SBN en vez de soluciones tradicionales de infraestructura gris para mitigar desastres y promover adaptación climática.</t>
    </r>
  </si>
  <si>
    <r>
      <rPr>
        <b/>
        <sz val="11"/>
        <color theme="2" tint="-0.499984740745262"/>
        <rFont val="Aptos Narrow"/>
        <family val="2"/>
        <scheme val="minor"/>
      </rPr>
      <t>*Mantenimiento de zonas verdes y azules:</t>
    </r>
    <r>
      <rPr>
        <sz val="11"/>
        <color theme="2" tint="-0.499984740745262"/>
        <rFont val="Aptos Narrow"/>
        <family val="2"/>
        <scheme val="minor"/>
      </rPr>
      <t xml:space="preserve"> el proyecto incluye una entidad responsable y un plan de mantenimiento y operación ambientalmente amigables para áreas verdes y azules.</t>
    </r>
  </si>
  <si>
    <t>PONDERACIÓN de los ejes de HABITABILIDAD de la evaluación</t>
  </si>
  <si>
    <t>Configure la ponderación de los ejes en la pestaña correspondiente, basándose en su criterio, experiencia y el contexto local del proyecto. Considere la relevancia de cada eje en las agendas de política pública locales y regionales.</t>
  </si>
  <si>
    <r>
      <t xml:space="preserve">* Independientemente del puntaje otorgaro por el evaluador, el eje de </t>
    </r>
    <r>
      <rPr>
        <sz val="10"/>
        <color theme="9"/>
        <rFont val="Aptos Narrow"/>
        <family val="2"/>
        <scheme val="minor"/>
      </rPr>
      <t xml:space="preserve">sostenibilidad ambiental </t>
    </r>
    <r>
      <rPr>
        <sz val="10"/>
        <color theme="2" tint="-0.499984740745262"/>
        <rFont val="Aptos Narrow"/>
        <family val="2"/>
        <scheme val="minor"/>
      </rPr>
      <t>incluye puntos extra en su fórmula por alineación con la taxonomía verde de CAF</t>
    </r>
  </si>
  <si>
    <t>Acciones dirigidas a garantizar la sostenibilidad ambiental en el espacio público. Asigne pesos a los criterios de este eje temático según su criterio y contexto local. La ponderación de los pesos de cada criterio se calculan considerando la ponderación del respectivo eje.</t>
  </si>
  <si>
    <t>Desplazamiento de los usuarios dentro y hacia el espacio público, haciendo énfasis en el uso de modos de transporte sostenibles y en la accesibilidad universal. Asigne pesos a los criterios de este eje temático según su criterio y contexto local. La ponderación de los pesos de cada criterio se calculan considerando la ponderación del respectivo eje.</t>
  </si>
  <si>
    <t>Tipos de servicios disponibles en el espacio público para la población. Asigne pesos a los criterios de este eje temático según su criterio y contexto local. La ponderación de los pesos de cada criterio se calculan considerando la ponderación del respectivo eje.</t>
  </si>
  <si>
    <t>Disponibilidad de propuestas culturales en el espacio público para todas las personas sin importar sus diferencias. Asigne pesos a los criterios de este eje temático según su criterio y contexto local. La ponderación de los pesos de cada criterio se calculan considerando la ponderación del respectivo eje.</t>
  </si>
  <si>
    <t>Propuestas de intervención impulsadas por el gobierno local o por la misma gobernanza creada por la comunidad y los actores del espacio público. Asigne pesos a los criterios de este eje temático según su criterio y contexto local. La ponderación de los pesos de cada criterio se calculan considerando la ponderación del respectivo eje.</t>
  </si>
  <si>
    <t>Espacio que fomenta las relaciones sociales y la participación, incluyendo a grupos vulnerables y a las personas sin importar sus diferencias. Asigne pesos a los criterios de este eje temático según su criterio y contexto local. La ponderación de los pesos de cada criterio se calculan considerando la ponderación del respectivo eje.</t>
  </si>
  <si>
    <t>Abarca la forma y los medios de cómo se satisfacen las necesidades de sustento económico y consumo tanto de las personas como del espacio. Asigne pesos a los criterios de este eje temático según su criterio y contexto local. La ponderación de los pesos de cada criterio se calculan considerando la ponderación del respectivo eje.</t>
  </si>
  <si>
    <t>Optimizar la infraestructura para apoyar el desarrollo de actividades y mejorar la calidad de los espacios públicos, mediante la innovación y el uso de tecnología. Asigne pesos a los criterios de este eje temático según su criterio y contexto local. La ponderación de los pesos de cada criterio se calculan considerando la ponderación del respectivo eje.</t>
  </si>
  <si>
    <t>Acciones para promover convivencia pacífica, erradicar la violencia y crear calles seguras para los actores viales más vulnerables y para las personas sin importar sus diferencias. Asigne pesos a los criterios de este eje temático según su criterio y contexto local. La ponderación de los pesos de cada criterio se calculan considerando la ponderación del respectivo eje.</t>
  </si>
  <si>
    <t>Revise las opciones de calificación para cada criterio (donde para puntuar la calidad del espacio público 1: mala, 2: intermedia, 3: óptima) y otorgue puntajes basados en su conocimiento del proyecto y el contexto del mismo.</t>
  </si>
  <si>
    <t>Criterio de evaluación/ 
la calidad del espacio público es...</t>
  </si>
  <si>
    <r>
      <t xml:space="preserve">A continuación se despliega el puntaje de HABITABILIDAD del espacio público del proyecto evaluado. De igual forma los resultados se analizan mediate una gráfica multicriterio que muestra cómo se configura el proyecto según los ejes y criterios ponderados en línea con la Guía para Intervenciones en el Espacio Público y la </t>
    </r>
    <r>
      <rPr>
        <i/>
        <sz val="11"/>
        <color rgb="FF808080"/>
        <rFont val="Aptos Narrow"/>
        <family val="2"/>
        <scheme val="minor"/>
      </rPr>
      <t xml:space="preserve">Estrategia de Espacios Públicos de Calidad de CAF. </t>
    </r>
  </si>
  <si>
    <t>Puntaje del proyecto</t>
  </si>
  <si>
    <t>TOTAL PUNTAJE DEL PROYECTO</t>
  </si>
  <si>
    <t>Puntajes por eje de Habitabilidad</t>
  </si>
  <si>
    <t>El proyecto no propone un plan o garantía de mantenimiento de la infraestructura en el corto, mediano y largo plazo con actores responsables, incluyendo componentes hídricos, de superficie, mobiliario, paisajismo, señalética y wayfinding, entre otros.</t>
  </si>
  <si>
    <t>El proyecto propone parcialmente un plan o garantía de mantenimiento de la infraestructura  con actores responsables, incluyendo componentes hídricos, de superficie, mobiliario, paisajismo, señalética y wayfinding, entre otros.</t>
  </si>
  <si>
    <t>Espacio sin zonas de WiFi público y gratuiton.</t>
  </si>
  <si>
    <t>Espacio con cobertura completa de WiFi público, gratuito, estable y seguro. Espacio con elementos tecnológicos como QR con información sobre lugares turísticos de la ciudad, rutas de transporte e información relevante para contactar a la policía, bomberos y otros organismos de emergencia.</t>
  </si>
  <si>
    <t>Espacio con infraestructura gris en mal estado, sonaz verdes y cuerpos de agua con basuras o contaminados.</t>
  </si>
  <si>
    <t>Espacio con infraetsructura gris en buen estado pero cuerpos de agua contaminados y zonas verdes con basuras.</t>
  </si>
  <si>
    <t>Espacios con infraestructura tanto gris, como verde y azul en buen estado, sin afectaciones por contaminación o basuras y que brindan servicios ecosistémicos a la faunal y flora local.</t>
  </si>
  <si>
    <t>Espacio apto para realizar periódicamente actividades culturales gratuitas como desfiles, conciertos y ferias. Proporciona información sobre actividades culturales, creativas y deportivas y cuenta con servicios deportivos y recreativos apoyados por entidades públicas o privadas.</t>
  </si>
  <si>
    <t>Espacio en el que la mayoría de las áreas se han rehabilitado y actualizado para cumplir nuevas funciones económicas, culturales, ambientales o deportivas. Espacio con infraqestructura flexible ante nuevas necesidades y usos que peudan surgir.</t>
  </si>
  <si>
    <t>Espacio con áreas comunes adecuadas para eventos, asambleas y reuniones. Procesos de gestión y participación comunitaria continua, como talleres y actividades de integración. Trabajo continuo en el respeto de las reglas de uso de los espacios públicos.</t>
  </si>
  <si>
    <t>El proyecto no contempla la integración, orden ni formalización de los vendedores de la zona o sector. El diseño desconoce las dinámicas comerciales formales e informales actuales en el sector, por lo tanto no las integra.</t>
  </si>
  <si>
    <t>El proyecto contempla completamente la integración, orden y/o formalización de los vendedores de la zona e incentiva la actividad comercial de manera ordenada y delimitada. El diseño reconoce las dinámicas comerciales formales e informales y propone su integración a través de espacios o áreas de ubicación, kioscos comerciales o burbujas.</t>
  </si>
  <si>
    <t>Espacio que no incentiva el comercio a diferentes escalas, desde la integración con locales comerciales, hasta burbujas o áreas de comercio itinerante.</t>
  </si>
  <si>
    <t>El diseño contempla parcialmente espacios comerciales a diferentes escalas, desde locales hasta burbujas o áreas de comercio itinerante.</t>
  </si>
  <si>
    <t>El diseño incentiva el comercio a diferentes escalas, integrando locales comerciales, burbujas y/o áreas de comercio itinerante.</t>
  </si>
  <si>
    <t>El proyecto desde su modelo de gestión no explora opciones de aprovechamiento del espacio público: oportunidades de arrendamiento para eventos, ferias, publicidad, otorgamiento de licencias para uso comercial, cobros por estacionamientos, etc.</t>
  </si>
  <si>
    <t>El proyecto propone parcialmente opciones de aprovechamiento del espacio público desde su modelo de gestión: oportunidades de arrendamiento para eventos, ferias, publicidad, otorgamiento de licencias para uso comercial, cobros por estacionamientos, etc.</t>
  </si>
  <si>
    <t>El proyecto incluye opciones de aprovechamiento del espacio público desde su modelo de gestión que garantizan recursos financieros para su sostenimiento: oportunidades de arrendamiento para eventos, ferias, publicidad, otorgamiento de licencias para uso comercial, cobros por estacionamientos, etc.</t>
  </si>
  <si>
    <t>Espacio inaccesible para algunas personas debido a que presenta riesgos de seguridad por fenómenos de odio, discriminación o rechazo hacia grupos minoritarios o hacia personas con carzacterísticas y capacidades diferentes: edad, raza, género, nivel de ingresos, orientación sexual, discapacidad, etc.</t>
  </si>
  <si>
    <t>Espacio accesible para todas las personas, pero persosten algunas limitaciones asoaciadas a riesgos de seguridad por fenómenos de odio, discriminación o rechazo hacia grupos minoritarios o hacia personas con carzacterísticas y capacidades diferentes.</t>
  </si>
  <si>
    <t>El proyecto desde su diseño y facilidades no promueve que el espacio sea adaptable a las necesidades de mujeres, niñas, adolescentes y la comunidad LGBTIQ+. Tiene una marcada dinpamica de discriminación ante estos grupos.</t>
  </si>
  <si>
    <t>El proyecto desde su diseño y facilidades promueve parcialmente que el espacio sea adaptable a las necesidades de algunas de estas poblaciones, no incluyéndolas a todas: mujeres, niñas, adolescentes y la comunidad LGBTIQ+.</t>
  </si>
  <si>
    <t>El proyecto garantiza que las mujeres, niñas, adolescentes y la comunidad LGBTIQ+ sea incluida apropiadamente en las diferentes fases de su desarrollo y que las facilidades del espacio sean adaptables a las necesidades de estas poblaciones.</t>
  </si>
  <si>
    <r>
      <rPr>
        <b/>
        <sz val="11"/>
        <color theme="2" tint="-0.499984740745262"/>
        <rFont val="Aptos Narrow"/>
        <family val="2"/>
        <scheme val="minor"/>
      </rPr>
      <t>Espacio con enfoque de género diferencial:</t>
    </r>
    <r>
      <rPr>
        <sz val="11"/>
        <color theme="2" tint="-0.499984740745262"/>
        <rFont val="Aptos Narrow"/>
        <family val="2"/>
        <scheme val="minor"/>
      </rPr>
      <t xml:space="preserve"> el proyecto garantiza que las mujeres, niñas, adolescentes y la comunidad LGBTIQ+ sea incluida apropiadamente en las diferentes fases de su desarrollo y que las facilidades del espacio sean adaptables a las necesidades de esta población.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</si>
</sst>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u/>
      <sz val="11"/>
      <color theme="10"/>
      <name val="Aptos Narrow"/>
      <family val="2"/>
      <scheme val="minor"/>
    </font>
    <font>
      <b/>
      <sz val="11"/>
      <color theme="9" tint="-0.499984740745262"/>
      <name val="Aptos Narrow"/>
      <family val="2"/>
      <scheme val="minor"/>
    </font>
    <font>
      <b/>
      <sz val="11"/>
      <name val="Aptos Narrow"/>
      <family val="2"/>
      <scheme val="minor"/>
    </font>
    <font>
      <sz val="8"/>
      <name val="Aptos Narrow"/>
      <family val="2"/>
      <scheme val="minor"/>
    </font>
    <font>
      <sz val="11"/>
      <color theme="2" tint="-0.499984740745262"/>
      <name val="Aptos Narrow"/>
      <family val="2"/>
      <scheme val="minor"/>
    </font>
    <font>
      <sz val="11"/>
      <color theme="1" tint="0.499984740745262"/>
      <name val="Aptos Narrow"/>
      <family val="2"/>
      <scheme val="minor"/>
    </font>
    <font>
      <b/>
      <i/>
      <sz val="11"/>
      <color theme="1" tint="0.499984740745262"/>
      <name val="Aptos Narrow"/>
      <family val="2"/>
      <scheme val="minor"/>
    </font>
    <font>
      <sz val="11"/>
      <color theme="0" tint="-0.34998626667073579"/>
      <name val="Aptos Narrow"/>
      <family val="2"/>
      <scheme val="minor"/>
    </font>
    <font>
      <b/>
      <sz val="11"/>
      <color theme="1" tint="0.499984740745262"/>
      <name val="Aptos Narrow"/>
      <family val="2"/>
      <scheme val="minor"/>
    </font>
    <font>
      <b/>
      <sz val="11"/>
      <color theme="2" tint="-0.499984740745262"/>
      <name val="Aptos Narrow"/>
      <family val="2"/>
      <scheme val="minor"/>
    </font>
    <font>
      <b/>
      <sz val="11"/>
      <color rgb="FF166052"/>
      <name val="Aptos Narrow"/>
      <family val="2"/>
      <scheme val="minor"/>
    </font>
    <font>
      <sz val="11"/>
      <color rgb="FF166052"/>
      <name val="Aptos Narrow"/>
      <family val="2"/>
      <scheme val="minor"/>
    </font>
    <font>
      <u/>
      <sz val="11"/>
      <color rgb="FF166052"/>
      <name val="Aptos Narrow"/>
      <family val="2"/>
      <scheme val="minor"/>
    </font>
    <font>
      <sz val="9"/>
      <color indexed="81"/>
      <name val="Tahoma"/>
      <family val="2"/>
    </font>
    <font>
      <b/>
      <sz val="9"/>
      <color indexed="81"/>
      <name val="Tahoma"/>
      <family val="2"/>
    </font>
    <font>
      <b/>
      <i/>
      <sz val="11"/>
      <color rgb="FF166052"/>
      <name val="Aptos Narrow"/>
      <scheme val="minor"/>
    </font>
    <font>
      <sz val="11"/>
      <color rgb="FF166052"/>
      <name val="Aptos Narrow"/>
      <scheme val="minor"/>
    </font>
    <font>
      <i/>
      <u/>
      <sz val="11"/>
      <color rgb="FF166052"/>
      <name val="Aptos Narrow"/>
      <scheme val="minor"/>
    </font>
    <font>
      <b/>
      <sz val="11"/>
      <color rgb="FF747474"/>
      <name val="Aptos Narrow"/>
      <scheme val="minor"/>
    </font>
    <font>
      <sz val="11"/>
      <color rgb="FF747474"/>
      <name val="Aptos Narrow"/>
      <scheme val="minor"/>
    </font>
    <font>
      <b/>
      <sz val="11"/>
      <color rgb="FF166052"/>
      <name val="Aptos Narrow"/>
      <scheme val="minor"/>
    </font>
    <font>
      <b/>
      <i/>
      <u/>
      <sz val="11"/>
      <color rgb="FF166052"/>
      <name val="Aptos Narrow"/>
      <scheme val="minor"/>
    </font>
    <font>
      <sz val="11"/>
      <color rgb="FF808080"/>
      <name val="Aptos Narrow"/>
      <scheme val="minor"/>
    </font>
    <font>
      <sz val="9"/>
      <color indexed="81"/>
      <name val="Tahoma"/>
      <charset val="1"/>
    </font>
    <font>
      <b/>
      <sz val="9"/>
      <color indexed="81"/>
      <name val="Tahoma"/>
      <charset val="1"/>
    </font>
    <font>
      <b/>
      <sz val="10"/>
      <color theme="2" tint="-0.499984740745262"/>
      <name val="Aptos Narrow"/>
      <family val="2"/>
      <scheme val="minor"/>
    </font>
    <font>
      <b/>
      <sz val="10"/>
      <color theme="9"/>
      <name val="Aptos Narrow"/>
      <family val="2"/>
      <scheme val="minor"/>
    </font>
    <font>
      <sz val="10"/>
      <color theme="2" tint="-0.499984740745262"/>
      <name val="Aptos Narrow"/>
      <family val="2"/>
      <scheme val="minor"/>
    </font>
    <font>
      <sz val="10"/>
      <color theme="9"/>
      <name val="Aptos Narrow"/>
      <family val="2"/>
      <scheme val="minor"/>
    </font>
    <font>
      <sz val="11"/>
      <color rgb="FF747474"/>
      <name val="Aptos Narrow"/>
      <family val="2"/>
      <scheme val="minor"/>
    </font>
    <font>
      <sz val="12"/>
      <color theme="2" tint="-0.499984740745262"/>
      <name val="Aptos Narrow"/>
      <family val="2"/>
      <scheme val="minor"/>
    </font>
    <font>
      <b/>
      <sz val="12"/>
      <color theme="9"/>
      <name val="Aptos Narrow"/>
      <family val="2"/>
      <scheme val="minor"/>
    </font>
    <font>
      <i/>
      <sz val="11"/>
      <color rgb="FF808080"/>
      <name val="Aptos Narrow"/>
      <family val="2"/>
      <scheme val="minor"/>
    </font>
    <font>
      <sz val="11"/>
      <color rgb="FF808080"/>
      <name val="Aptos Narrow"/>
      <family val="2"/>
      <scheme val="minor"/>
    </font>
  </fonts>
  <fills count="20">
    <fill>
      <patternFill patternType="none"/>
    </fill>
    <fill>
      <patternFill patternType="gray125"/>
    </fill>
    <fill>
      <patternFill patternType="solid">
        <fgColor rgb="FFC1FFE0"/>
        <bgColor indexed="64"/>
      </patternFill>
    </fill>
    <fill>
      <patternFill patternType="solid">
        <fgColor rgb="FFEBFFF5"/>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C4F2E9"/>
        <bgColor indexed="64"/>
      </patternFill>
    </fill>
    <fill>
      <patternFill patternType="solid">
        <fgColor rgb="FF8EE6D5"/>
        <bgColor indexed="64"/>
      </patternFill>
    </fill>
    <fill>
      <patternFill patternType="solid">
        <fgColor rgb="FFD6F6F0"/>
        <bgColor indexed="64"/>
      </patternFill>
    </fill>
    <fill>
      <patternFill patternType="solid">
        <fgColor theme="5" tint="0.79998168889431442"/>
        <bgColor indexed="64"/>
      </patternFill>
    </fill>
    <fill>
      <patternFill patternType="solid">
        <fgColor rgb="FFF7E1F5"/>
        <bgColor indexed="64"/>
      </patternFill>
    </fill>
    <fill>
      <patternFill patternType="solid">
        <fgColor rgb="FFEEE5FF"/>
        <bgColor indexed="64"/>
      </patternFill>
    </fill>
    <fill>
      <patternFill patternType="solid">
        <fgColor rgb="FFC9FFFF"/>
        <bgColor indexed="64"/>
      </patternFill>
    </fill>
    <fill>
      <patternFill patternType="solid">
        <fgColor rgb="FFE8E8E8"/>
        <bgColor indexed="64"/>
      </patternFill>
    </fill>
    <fill>
      <patternFill patternType="solid">
        <fgColor rgb="FFFFFFDD"/>
        <bgColor indexed="64"/>
      </patternFill>
    </fill>
    <fill>
      <patternFill patternType="solid">
        <fgColor theme="2"/>
        <bgColor indexed="64"/>
      </patternFill>
    </fill>
    <fill>
      <patternFill patternType="solid">
        <fgColor theme="1" tint="4.9989318521683403E-2"/>
        <bgColor indexed="64"/>
      </patternFill>
    </fill>
  </fills>
  <borders count="81">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style="medium">
        <color theme="9" tint="-0.249977111117893"/>
      </top>
      <bottom/>
      <diagonal/>
    </border>
    <border>
      <left/>
      <right/>
      <top/>
      <bottom style="mediumDashed">
        <color theme="2" tint="-0.249977111117893"/>
      </bottom>
      <diagonal/>
    </border>
    <border>
      <left/>
      <right/>
      <top style="mediumDashed">
        <color theme="2" tint="-0.249977111117893"/>
      </top>
      <bottom/>
      <diagonal/>
    </border>
    <border>
      <left style="thin">
        <color theme="9" tint="-0.249977111117893"/>
      </left>
      <right style="mediumDashed">
        <color rgb="FF99FFCC"/>
      </right>
      <top style="mediumDashed">
        <color rgb="FF99FFCC"/>
      </top>
      <bottom style="mediumDashed">
        <color theme="2" tint="-0.249977111117893"/>
      </bottom>
      <diagonal/>
    </border>
    <border>
      <left style="mediumDashed">
        <color rgb="FF99FFCC"/>
      </left>
      <right/>
      <top style="mediumDashed">
        <color rgb="FF99FFCC"/>
      </top>
      <bottom style="mediumDashed">
        <color theme="2" tint="-0.249977111117893"/>
      </bottom>
      <diagonal/>
    </border>
    <border>
      <left style="mediumDashed">
        <color rgb="FF99FFCC"/>
      </left>
      <right style="thin">
        <color theme="9" tint="-0.249977111117893"/>
      </right>
      <top style="mediumDashed">
        <color rgb="FF99FFCC"/>
      </top>
      <bottom style="mediumDashed">
        <color theme="2" tint="-0.249977111117893"/>
      </bottom>
      <diagonal/>
    </border>
    <border>
      <left/>
      <right style="medium">
        <color rgb="FF99FFCC"/>
      </right>
      <top/>
      <bottom/>
      <diagonal/>
    </border>
    <border>
      <left/>
      <right/>
      <top style="mediumDashed">
        <color rgb="FF99FFCC"/>
      </top>
      <bottom style="mediumDashed">
        <color theme="2" tint="-0.249977111117893"/>
      </bottom>
      <diagonal/>
    </border>
    <border>
      <left style="medium">
        <color indexed="64"/>
      </left>
      <right style="medium">
        <color rgb="FF99FFCC"/>
      </right>
      <top/>
      <bottom/>
      <diagonal/>
    </border>
    <border>
      <left/>
      <right style="medium">
        <color rgb="FF99FFCC"/>
      </right>
      <top style="mediumDashed">
        <color rgb="FF99FFCC"/>
      </top>
      <bottom style="mediumDashed">
        <color theme="2" tint="-0.249977111117893"/>
      </bottom>
      <diagonal/>
    </border>
    <border>
      <left style="medium">
        <color rgb="FF99FFCC"/>
      </left>
      <right/>
      <top/>
      <bottom/>
      <diagonal/>
    </border>
    <border>
      <left style="medium">
        <color rgb="FF99FFCC"/>
      </left>
      <right/>
      <top style="medium">
        <color rgb="FF99FFCC"/>
      </top>
      <bottom/>
      <diagonal/>
    </border>
    <border>
      <left/>
      <right/>
      <top style="medium">
        <color rgb="FF99FFCC"/>
      </top>
      <bottom/>
      <diagonal/>
    </border>
    <border>
      <left/>
      <right style="medium">
        <color rgb="FF99FFCC"/>
      </right>
      <top style="medium">
        <color rgb="FF99FFCC"/>
      </top>
      <bottom/>
      <diagonal/>
    </border>
    <border>
      <left style="medium">
        <color rgb="FF75FFBA"/>
      </left>
      <right/>
      <top style="medium">
        <color theme="9" tint="-0.249977111117893"/>
      </top>
      <bottom/>
      <diagonal/>
    </border>
    <border>
      <left style="medium">
        <color rgb="FF75FFBA"/>
      </left>
      <right/>
      <top/>
      <bottom/>
      <diagonal/>
    </border>
    <border>
      <left/>
      <right/>
      <top style="medium">
        <color rgb="FF75FFBA"/>
      </top>
      <bottom/>
      <diagonal/>
    </border>
    <border>
      <left style="medium">
        <color rgb="FF75FFBA"/>
      </left>
      <right/>
      <top/>
      <bottom style="medium">
        <color rgb="FF75FFBA"/>
      </bottom>
      <diagonal/>
    </border>
    <border>
      <left/>
      <right/>
      <top/>
      <bottom style="medium">
        <color rgb="FF75FFBA"/>
      </bottom>
      <diagonal/>
    </border>
    <border>
      <left/>
      <right style="medium">
        <color rgb="FF75FFBA"/>
      </right>
      <top style="medium">
        <color rgb="FF75FFBA"/>
      </top>
      <bottom/>
      <diagonal/>
    </border>
    <border>
      <left/>
      <right style="medium">
        <color rgb="FF75FFBA"/>
      </right>
      <top/>
      <bottom/>
      <diagonal/>
    </border>
    <border>
      <left style="medium">
        <color rgb="FF75FFBA"/>
      </left>
      <right/>
      <top style="medium">
        <color rgb="FF75FFBA"/>
      </top>
      <bottom/>
      <diagonal/>
    </border>
    <border>
      <left/>
      <right style="medium">
        <color rgb="FF75FFBA"/>
      </right>
      <top/>
      <bottom style="medium">
        <color rgb="FF75FFBA"/>
      </bottom>
      <diagonal/>
    </border>
    <border>
      <left/>
      <right/>
      <top style="medium">
        <color rgb="FF99FFCC"/>
      </top>
      <bottom style="medium">
        <color rgb="FF75FFBA"/>
      </bottom>
      <diagonal/>
    </border>
    <border>
      <left style="medium">
        <color indexed="64"/>
      </left>
      <right/>
      <top/>
      <bottom style="medium">
        <color rgb="FF75FFBA"/>
      </bottom>
      <diagonal/>
    </border>
    <border>
      <left style="medium">
        <color indexed="64"/>
      </left>
      <right style="medium">
        <color theme="0" tint="-0.249977111117893"/>
      </right>
      <top/>
      <bottom/>
      <diagonal/>
    </border>
    <border>
      <left/>
      <right style="medium">
        <color theme="0" tint="-0.249977111117893"/>
      </right>
      <top/>
      <bottom/>
      <diagonal/>
    </border>
    <border>
      <left/>
      <right style="medium">
        <color theme="0" tint="-0.249977111117893"/>
      </right>
      <top style="mediumDashed">
        <color rgb="FF99FFCC"/>
      </top>
      <bottom style="mediumDashed">
        <color theme="2" tint="-0.249977111117893"/>
      </bottom>
      <diagonal/>
    </border>
    <border>
      <left style="medium">
        <color theme="0" tint="-0.249977111117893"/>
      </left>
      <right/>
      <top/>
      <bottom/>
      <diagonal/>
    </border>
    <border>
      <left style="medium">
        <color theme="0" tint="-0.249977111117893"/>
      </left>
      <right/>
      <top style="medium">
        <color theme="0" tint="-0.249977111117893"/>
      </top>
      <bottom/>
      <diagonal/>
    </border>
    <border>
      <left/>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top/>
      <bottom style="medium">
        <color theme="0" tint="-0.249977111117893"/>
      </bottom>
      <diagonal/>
    </border>
    <border>
      <left/>
      <right/>
      <top/>
      <bottom style="medium">
        <color theme="0" tint="-0.249977111117893"/>
      </bottom>
      <diagonal/>
    </border>
    <border>
      <left/>
      <right style="medium">
        <color theme="0" tint="-0.249977111117893"/>
      </right>
      <top/>
      <bottom style="mediumDashed">
        <color theme="2" tint="-0.249977111117893"/>
      </bottom>
      <diagonal/>
    </border>
    <border>
      <left/>
      <right style="medium">
        <color theme="0" tint="-0.249977111117893"/>
      </right>
      <top/>
      <bottom style="medium">
        <color theme="0" tint="-0.249977111117893"/>
      </bottom>
      <diagonal/>
    </border>
    <border>
      <left style="medium">
        <color theme="0" tint="-0.249977111117893"/>
      </left>
      <right style="medium">
        <color theme="0" tint="-0.249977111117893"/>
      </right>
      <top style="medium">
        <color theme="0" tint="-0.249977111117893"/>
      </top>
      <bottom style="mediumDashed">
        <color theme="2" tint="-0.249977111117893"/>
      </bottom>
      <diagonal/>
    </border>
    <border>
      <left/>
      <right style="medium">
        <color theme="0" tint="-0.249977111117893"/>
      </right>
      <top style="medium">
        <color theme="0" tint="-0.249977111117893"/>
      </top>
      <bottom style="mediumDashed">
        <color theme="2" tint="-0.249977111117893"/>
      </bottom>
      <diagonal/>
    </border>
    <border>
      <left style="medium">
        <color theme="0" tint="-0.249977111117893"/>
      </left>
      <right style="medium">
        <color theme="0" tint="-0.249977111117893"/>
      </right>
      <top style="mediumDashed">
        <color rgb="FF99FFCC"/>
      </top>
      <bottom style="mediumDashed">
        <color theme="2" tint="-0.249977111117893"/>
      </bottom>
      <diagonal/>
    </border>
    <border>
      <left style="medium">
        <color indexed="64"/>
      </left>
      <right/>
      <top/>
      <bottom style="medium">
        <color theme="0" tint="-0.249977111117893"/>
      </bottom>
      <diagonal/>
    </border>
    <border>
      <left style="medium">
        <color theme="0" tint="-0.249977111117893"/>
      </left>
      <right style="medium">
        <color theme="0" tint="-0.249977111117893"/>
      </right>
      <top/>
      <bottom/>
      <diagonal/>
    </border>
    <border>
      <left/>
      <right/>
      <top/>
      <bottom style="medium">
        <color theme="3" tint="0.749992370372631"/>
      </bottom>
      <diagonal/>
    </border>
    <border>
      <left/>
      <right/>
      <top style="medium">
        <color indexed="64"/>
      </top>
      <bottom style="medium">
        <color rgb="FF55D9C0"/>
      </bottom>
      <diagonal/>
    </border>
    <border>
      <left/>
      <right style="medium">
        <color rgb="FF55D9C0"/>
      </right>
      <top/>
      <bottom/>
      <diagonal/>
    </border>
    <border>
      <left style="medium">
        <color rgb="FF55D9C0"/>
      </left>
      <right/>
      <top/>
      <bottom style="medium">
        <color rgb="FF55D9C0"/>
      </bottom>
      <diagonal/>
    </border>
    <border>
      <left/>
      <right/>
      <top/>
      <bottom style="medium">
        <color rgb="FF55D9C0"/>
      </bottom>
      <diagonal/>
    </border>
    <border>
      <left/>
      <right style="medium">
        <color rgb="FF55D9C0"/>
      </right>
      <top/>
      <bottom style="medium">
        <color rgb="FF55D9C0"/>
      </bottom>
      <diagonal/>
    </border>
    <border>
      <left/>
      <right style="medium">
        <color theme="3" tint="0.749992370372631"/>
      </right>
      <top/>
      <bottom style="medium">
        <color rgb="FF55D9C0"/>
      </bottom>
      <diagonal/>
    </border>
    <border>
      <left style="medium">
        <color rgb="FF55D9C0"/>
      </left>
      <right/>
      <top style="medium">
        <color rgb="FF55D9C0"/>
      </top>
      <bottom/>
      <diagonal/>
    </border>
    <border>
      <left/>
      <right/>
      <top style="medium">
        <color rgb="FF55D9C0"/>
      </top>
      <bottom/>
      <diagonal/>
    </border>
    <border>
      <left/>
      <right style="medium">
        <color rgb="FF55D9C0"/>
      </right>
      <top style="medium">
        <color rgb="FF55D9C0"/>
      </top>
      <bottom/>
      <diagonal/>
    </border>
    <border>
      <left style="medium">
        <color rgb="FF55D9C0"/>
      </left>
      <right style="medium">
        <color rgb="FF55D9C0"/>
      </right>
      <top/>
      <bottom style="medium">
        <color rgb="FF55D9C0"/>
      </bottom>
      <diagonal/>
    </border>
    <border>
      <left/>
      <right style="medium">
        <color rgb="FF55D9C0"/>
      </right>
      <top style="medium">
        <color indexed="64"/>
      </top>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medium">
        <color indexed="64"/>
      </left>
      <right style="medium">
        <color theme="0" tint="-0.249977111117893"/>
      </right>
      <top style="medium">
        <color indexed="64"/>
      </top>
      <bottom style="mediumDashed">
        <color theme="2" tint="-0.249977111117893"/>
      </bottom>
      <diagonal/>
    </border>
    <border>
      <left/>
      <right style="medium">
        <color theme="0" tint="-0.249977111117893"/>
      </right>
      <top style="medium">
        <color indexed="64"/>
      </top>
      <bottom style="mediumDashed">
        <color theme="2" tint="-0.249977111117893"/>
      </bottom>
      <diagonal/>
    </border>
    <border>
      <left/>
      <right style="medium">
        <color indexed="64"/>
      </right>
      <top style="medium">
        <color indexed="64"/>
      </top>
      <bottom/>
      <diagonal/>
    </border>
    <border>
      <left style="medium">
        <color indexed="64"/>
      </left>
      <right style="medium">
        <color theme="0" tint="-0.249977111117893"/>
      </right>
      <top style="mediumDashed">
        <color rgb="FF99FFCC"/>
      </top>
      <bottom style="mediumDashed">
        <color theme="2" tint="-0.249977111117893"/>
      </bottom>
      <diagonal/>
    </border>
    <border>
      <left/>
      <right style="medium">
        <color indexed="64"/>
      </right>
      <top/>
      <bottom/>
      <diagonal/>
    </border>
    <border>
      <left/>
      <right style="medium">
        <color indexed="64"/>
      </right>
      <top/>
      <bottom style="medium">
        <color indexed="64"/>
      </bottom>
      <diagonal/>
    </border>
    <border>
      <left style="medium">
        <color theme="0" tint="-0.249977111117893"/>
      </left>
      <right/>
      <top style="medium">
        <color indexed="64"/>
      </top>
      <bottom/>
      <diagonal/>
    </border>
    <border>
      <left/>
      <right/>
      <top/>
      <bottom style="medium">
        <color indexed="64"/>
      </bottom>
      <diagonal/>
    </border>
    <border>
      <left/>
      <right style="medium">
        <color indexed="64"/>
      </right>
      <top style="medium">
        <color indexed="64"/>
      </top>
      <bottom style="mediumDashed">
        <color theme="2" tint="-0.249977111117893"/>
      </bottom>
      <diagonal/>
    </border>
    <border>
      <left/>
      <right style="medium">
        <color indexed="64"/>
      </right>
      <top style="mediumDashed">
        <color rgb="FF99FFCC"/>
      </top>
      <bottom style="mediumDashed">
        <color theme="2" tint="-0.249977111117893"/>
      </bottom>
      <diagonal/>
    </border>
    <border>
      <left style="medium">
        <color indexed="64"/>
      </left>
      <right/>
      <top style="medium">
        <color theme="0" tint="-0.249977111117893"/>
      </top>
      <bottom style="mediumDashed">
        <color theme="2" tint="-0.249977111117893"/>
      </bottom>
      <diagonal/>
    </border>
    <border>
      <left/>
      <right style="medium">
        <color indexed="64"/>
      </right>
      <top style="medium">
        <color theme="0" tint="-0.249977111117893"/>
      </top>
      <bottom style="mediumDashed">
        <color theme="2" tint="-0.249977111117893"/>
      </bottom>
      <diagonal/>
    </border>
    <border>
      <left style="medium">
        <color indexed="64"/>
      </left>
      <right style="medium">
        <color theme="0" tint="-0.249977111117893"/>
      </right>
      <top style="mediumDashed">
        <color theme="2" tint="-0.249977111117893"/>
      </top>
      <bottom/>
      <diagonal/>
    </border>
    <border>
      <left style="medium">
        <color indexed="64"/>
      </left>
      <right style="medium">
        <color theme="0" tint="-0.249977111117893"/>
      </right>
      <top/>
      <bottom style="medium">
        <color indexed="64"/>
      </bottom>
      <diagonal/>
    </border>
    <border>
      <left style="medium">
        <color theme="0" tint="-0.249977111117893"/>
      </left>
      <right/>
      <top/>
      <bottom style="medium">
        <color indexed="64"/>
      </bottom>
      <diagonal/>
    </border>
    <border>
      <left style="medium">
        <color indexed="64"/>
      </left>
      <right style="medium">
        <color theme="0" tint="-0.249977111117893"/>
      </right>
      <top style="medium">
        <color theme="0" tint="-0.249977111117893"/>
      </top>
      <bottom style="mediumDashed">
        <color theme="2" tint="-0.249977111117893"/>
      </bottom>
      <diagonal/>
    </border>
    <border>
      <left/>
      <right style="medium">
        <color indexed="64"/>
      </right>
      <top/>
      <bottom style="mediumDashed">
        <color theme="2" tint="-0.249977111117893"/>
      </bottom>
      <diagonal/>
    </border>
    <border>
      <left/>
      <right style="medium">
        <color indexed="64"/>
      </right>
      <top style="medium">
        <color theme="0" tint="-0.249977111117893"/>
      </top>
      <bottom style="medium">
        <color indexed="64"/>
      </bottom>
      <diagonal/>
    </border>
    <border>
      <left style="medium">
        <color indexed="64"/>
      </left>
      <right/>
      <top style="medium">
        <color theme="0" tint="-0.249977111117893"/>
      </top>
      <bottom style="medium">
        <color indexed="64"/>
      </bottom>
      <diagonal/>
    </border>
    <border>
      <left/>
      <right/>
      <top style="medium">
        <color theme="0" tint="-0.249977111117893"/>
      </top>
      <bottom style="medium">
        <color indexed="64"/>
      </bottom>
      <diagonal/>
    </border>
    <border>
      <left style="medium">
        <color indexed="64"/>
      </left>
      <right/>
      <top style="mediumDashed">
        <color theme="2" tint="-0.249977111117893"/>
      </top>
      <bottom style="medium">
        <color indexed="64"/>
      </bottom>
      <diagonal/>
    </border>
    <border>
      <left/>
      <right/>
      <top style="mediumDashed">
        <color theme="2" tint="-0.249977111117893"/>
      </top>
      <bottom style="medium">
        <color indexed="64"/>
      </bottom>
      <diagonal/>
    </border>
    <border>
      <left/>
      <right style="medium">
        <color indexed="64"/>
      </right>
      <top style="mediumDashed">
        <color theme="2" tint="-0.249977111117893"/>
      </top>
      <bottom style="medium">
        <color indexed="64"/>
      </bottom>
      <diagonal/>
    </border>
  </borders>
  <cellStyleXfs count="3">
    <xf numFmtId="0" fontId="0" fillId="0" borderId="0"/>
    <xf numFmtId="9" fontId="1" fillId="0" borderId="0" applyFont="0" applyFill="0" applyBorder="0" applyAlignment="0" applyProtection="0"/>
    <xf numFmtId="0" fontId="4" fillId="0" borderId="0" applyNumberFormat="0" applyFill="0" applyBorder="0" applyAlignment="0" applyProtection="0"/>
  </cellStyleXfs>
  <cellXfs count="244">
    <xf numFmtId="0" fontId="0" fillId="0" borderId="0" xfId="0"/>
    <xf numFmtId="0" fontId="3" fillId="0" borderId="0" xfId="0" applyFont="1" applyAlignment="1">
      <alignment horizontal="center"/>
    </xf>
    <xf numFmtId="0" fontId="0" fillId="0" borderId="0" xfId="0" applyAlignment="1">
      <alignment vertical="center"/>
    </xf>
    <xf numFmtId="0" fontId="0" fillId="7" borderId="1" xfId="0" applyFill="1" applyBorder="1"/>
    <xf numFmtId="0" fontId="3" fillId="7" borderId="2" xfId="0" applyFont="1" applyFill="1" applyBorder="1" applyAlignment="1">
      <alignment horizontal="center"/>
    </xf>
    <xf numFmtId="0" fontId="0" fillId="7" borderId="2" xfId="0" applyFill="1" applyBorder="1"/>
    <xf numFmtId="0" fontId="0" fillId="7" borderId="29" xfId="0" applyFill="1" applyBorder="1" applyAlignment="1">
      <alignment vertical="center"/>
    </xf>
    <xf numFmtId="0" fontId="0" fillId="7" borderId="29" xfId="0" applyFill="1" applyBorder="1"/>
    <xf numFmtId="0" fontId="6" fillId="8" borderId="41" xfId="0" applyFont="1" applyFill="1" applyBorder="1" applyAlignment="1">
      <alignment vertical="center" wrapText="1"/>
    </xf>
    <xf numFmtId="0" fontId="0" fillId="7" borderId="43" xfId="0" applyFill="1" applyBorder="1"/>
    <xf numFmtId="0" fontId="3" fillId="7" borderId="37" xfId="0" applyFont="1" applyFill="1" applyBorder="1" applyAlignment="1">
      <alignment horizontal="center"/>
    </xf>
    <xf numFmtId="0" fontId="0" fillId="7" borderId="37" xfId="0" applyFill="1" applyBorder="1"/>
    <xf numFmtId="0" fontId="0" fillId="7" borderId="30" xfId="0" applyFill="1" applyBorder="1" applyAlignment="1">
      <alignment vertical="center"/>
    </xf>
    <xf numFmtId="0" fontId="0" fillId="7" borderId="30" xfId="0" applyFill="1" applyBorder="1"/>
    <xf numFmtId="0" fontId="0" fillId="7" borderId="44" xfId="0" applyFill="1" applyBorder="1"/>
    <xf numFmtId="0" fontId="0" fillId="7" borderId="39" xfId="0" applyFill="1" applyBorder="1"/>
    <xf numFmtId="0" fontId="0" fillId="0" borderId="32" xfId="0" applyBorder="1"/>
    <xf numFmtId="0" fontId="8" fillId="6" borderId="31" xfId="0" applyFont="1" applyFill="1" applyBorder="1" applyAlignment="1">
      <alignment horizontal="center" vertical="center" wrapText="1"/>
    </xf>
    <xf numFmtId="0" fontId="4" fillId="7" borderId="30" xfId="2" applyFill="1" applyBorder="1" applyAlignment="1">
      <alignment horizontal="left" vertical="center" wrapText="1"/>
    </xf>
    <xf numFmtId="0" fontId="3" fillId="7" borderId="36" xfId="0" applyFont="1" applyFill="1" applyBorder="1" applyAlignment="1">
      <alignment horizontal="center"/>
    </xf>
    <xf numFmtId="0" fontId="8" fillId="9" borderId="31" xfId="0" applyFont="1" applyFill="1" applyBorder="1" applyAlignment="1">
      <alignment vertical="center" wrapText="1"/>
    </xf>
    <xf numFmtId="0" fontId="8" fillId="12" borderId="31" xfId="0" applyFont="1" applyFill="1" applyBorder="1" applyAlignment="1">
      <alignment vertical="center" wrapText="1"/>
    </xf>
    <xf numFmtId="0" fontId="8" fillId="4" borderId="31" xfId="0" applyFont="1" applyFill="1" applyBorder="1" applyAlignment="1">
      <alignment vertical="center" wrapText="1"/>
    </xf>
    <xf numFmtId="0" fontId="8" fillId="13" borderId="31" xfId="0" applyFont="1" applyFill="1" applyBorder="1" applyAlignment="1">
      <alignment vertical="center" wrapText="1"/>
    </xf>
    <xf numFmtId="0" fontId="8" fillId="5" borderId="31" xfId="0" applyFont="1" applyFill="1" applyBorder="1" applyAlignment="1">
      <alignment vertical="center" wrapText="1"/>
    </xf>
    <xf numFmtId="0" fontId="8" fillId="14" borderId="31" xfId="0" applyFont="1" applyFill="1" applyBorder="1" applyAlignment="1">
      <alignment vertical="center" wrapText="1"/>
    </xf>
    <xf numFmtId="0" fontId="8" fillId="15" borderId="31" xfId="0" applyFont="1" applyFill="1" applyBorder="1" applyAlignment="1">
      <alignment vertical="center" wrapText="1"/>
    </xf>
    <xf numFmtId="0" fontId="8" fillId="16" borderId="31" xfId="0" applyFont="1" applyFill="1" applyBorder="1" applyAlignment="1">
      <alignment vertical="center" wrapText="1"/>
    </xf>
    <xf numFmtId="0" fontId="8" fillId="17" borderId="31" xfId="0" applyFont="1" applyFill="1" applyBorder="1" applyAlignment="1">
      <alignment vertical="center" wrapText="1"/>
    </xf>
    <xf numFmtId="0" fontId="6" fillId="8" borderId="5" xfId="0" applyFont="1" applyFill="1" applyBorder="1" applyAlignment="1">
      <alignment horizontal="center" vertical="center" wrapText="1"/>
    </xf>
    <xf numFmtId="0" fontId="6" fillId="8" borderId="41" xfId="0" applyFont="1" applyFill="1" applyBorder="1" applyAlignment="1">
      <alignment horizontal="center" vertical="center" wrapText="1"/>
    </xf>
    <xf numFmtId="0" fontId="0" fillId="7" borderId="3" xfId="0" applyFill="1" applyBorder="1"/>
    <xf numFmtId="0" fontId="6" fillId="8" borderId="58" xfId="0" applyFont="1" applyFill="1" applyBorder="1" applyAlignment="1">
      <alignment horizontal="center" vertical="center"/>
    </xf>
    <xf numFmtId="0" fontId="6" fillId="8" borderId="59" xfId="0" applyFont="1" applyFill="1" applyBorder="1" applyAlignment="1">
      <alignment vertical="center" wrapText="1"/>
    </xf>
    <xf numFmtId="0" fontId="8" fillId="5" borderId="61" xfId="0" applyFont="1" applyFill="1" applyBorder="1" applyAlignment="1">
      <alignment horizontal="center" vertical="center"/>
    </xf>
    <xf numFmtId="0" fontId="8" fillId="9" borderId="61" xfId="0" applyFont="1" applyFill="1" applyBorder="1" applyAlignment="1">
      <alignment horizontal="center" vertical="center"/>
    </xf>
    <xf numFmtId="0" fontId="8" fillId="4" borderId="61" xfId="0" applyFont="1" applyFill="1" applyBorder="1" applyAlignment="1">
      <alignment horizontal="center" vertical="center"/>
    </xf>
    <xf numFmtId="0" fontId="8" fillId="17" borderId="61" xfId="0" applyFont="1" applyFill="1" applyBorder="1" applyAlignment="1">
      <alignment horizontal="center" vertical="center"/>
    </xf>
    <xf numFmtId="0" fontId="8" fillId="15" borderId="61" xfId="0" applyFont="1" applyFill="1" applyBorder="1" applyAlignment="1">
      <alignment horizontal="center" vertical="center"/>
    </xf>
    <xf numFmtId="0" fontId="8" fillId="13" borderId="61" xfId="0" applyFont="1" applyFill="1" applyBorder="1" applyAlignment="1">
      <alignment horizontal="center" vertical="center"/>
    </xf>
    <xf numFmtId="0" fontId="8" fillId="12" borderId="61" xfId="0" applyFont="1" applyFill="1" applyBorder="1" applyAlignment="1">
      <alignment horizontal="center" vertical="center"/>
    </xf>
    <xf numFmtId="0" fontId="8" fillId="16" borderId="61" xfId="0" applyFont="1" applyFill="1" applyBorder="1" applyAlignment="1">
      <alignment horizontal="center" vertical="center"/>
    </xf>
    <xf numFmtId="0" fontId="8" fillId="14" borderId="61" xfId="0" applyFont="1" applyFill="1" applyBorder="1" applyAlignment="1">
      <alignment horizontal="center" vertical="center"/>
    </xf>
    <xf numFmtId="0" fontId="6" fillId="8" borderId="1" xfId="0" applyFont="1" applyFill="1" applyBorder="1" applyAlignment="1">
      <alignment horizontal="center" vertical="center" wrapText="1"/>
    </xf>
    <xf numFmtId="2" fontId="8" fillId="6" borderId="61" xfId="1" applyNumberFormat="1" applyFont="1" applyFill="1" applyBorder="1" applyAlignment="1">
      <alignment horizontal="center" vertical="center" wrapText="1"/>
    </xf>
    <xf numFmtId="0" fontId="6" fillId="8" borderId="66" xfId="0" applyFont="1" applyFill="1" applyBorder="1" applyAlignment="1">
      <alignment horizontal="center" vertical="center" wrapText="1"/>
    </xf>
    <xf numFmtId="2" fontId="8" fillId="6" borderId="67" xfId="1" applyNumberFormat="1" applyFont="1" applyFill="1" applyBorder="1" applyAlignment="1">
      <alignment horizontal="center" vertical="center" wrapText="1"/>
    </xf>
    <xf numFmtId="2" fontId="6" fillId="8" borderId="69" xfId="0" applyNumberFormat="1" applyFont="1" applyFill="1" applyBorder="1" applyAlignment="1">
      <alignment horizontal="center" vertical="center" wrapText="1"/>
    </xf>
    <xf numFmtId="0" fontId="3" fillId="7" borderId="0" xfId="0" applyFont="1" applyFill="1" applyAlignment="1">
      <alignment horizontal="center" vertical="center"/>
    </xf>
    <xf numFmtId="0" fontId="4" fillId="7" borderId="0" xfId="2" applyFill="1" applyBorder="1" applyAlignment="1">
      <alignment vertical="center" wrapText="1"/>
    </xf>
    <xf numFmtId="0" fontId="6" fillId="8" borderId="73" xfId="0" applyFont="1" applyFill="1" applyBorder="1" applyAlignment="1">
      <alignment horizontal="center" vertical="center"/>
    </xf>
    <xf numFmtId="0" fontId="6" fillId="8" borderId="74" xfId="0" applyFont="1" applyFill="1" applyBorder="1" applyAlignment="1">
      <alignment horizontal="center" vertical="center" wrapText="1"/>
    </xf>
    <xf numFmtId="0" fontId="0" fillId="7" borderId="3" xfId="0" applyFill="1" applyBorder="1" applyAlignment="1">
      <alignment vertical="center"/>
    </xf>
    <xf numFmtId="9" fontId="6" fillId="8" borderId="69" xfId="0" applyNumberFormat="1" applyFont="1" applyFill="1" applyBorder="1" applyAlignment="1">
      <alignment horizontal="center" vertical="center" wrapText="1"/>
    </xf>
    <xf numFmtId="2" fontId="6" fillId="8" borderId="0" xfId="0" applyNumberFormat="1" applyFont="1" applyFill="1" applyAlignment="1">
      <alignment horizontal="center" vertical="center" wrapText="1"/>
    </xf>
    <xf numFmtId="0" fontId="13" fillId="6" borderId="1" xfId="0" applyFont="1" applyFill="1" applyBorder="1" applyAlignment="1">
      <alignment horizontal="center" vertical="center"/>
    </xf>
    <xf numFmtId="0" fontId="13" fillId="6" borderId="2" xfId="0" applyFont="1" applyFill="1" applyBorder="1" applyAlignment="1">
      <alignment horizontal="center" vertical="center"/>
    </xf>
    <xf numFmtId="0" fontId="13" fillId="6" borderId="60" xfId="0" applyFont="1" applyFill="1" applyBorder="1" applyAlignment="1">
      <alignment horizontal="center" vertical="center"/>
    </xf>
    <xf numFmtId="0" fontId="9" fillId="6" borderId="3" xfId="0" applyFont="1" applyFill="1" applyBorder="1" applyAlignment="1">
      <alignment horizontal="left" wrapText="1"/>
    </xf>
    <xf numFmtId="0" fontId="0" fillId="6" borderId="0" xfId="0" applyFill="1" applyAlignment="1">
      <alignment horizontal="left"/>
    </xf>
    <xf numFmtId="0" fontId="0" fillId="6" borderId="62" xfId="0" applyFill="1" applyBorder="1" applyAlignment="1">
      <alignment horizontal="left"/>
    </xf>
    <xf numFmtId="0" fontId="31" fillId="6" borderId="76" xfId="0" applyFont="1" applyFill="1" applyBorder="1" applyAlignment="1">
      <alignment horizontal="left" vertical="center" wrapText="1"/>
    </xf>
    <xf numFmtId="0" fontId="31" fillId="6" borderId="77" xfId="0" applyFont="1" applyFill="1" applyBorder="1" applyAlignment="1">
      <alignment horizontal="left" vertical="center" wrapText="1"/>
    </xf>
    <xf numFmtId="0" fontId="31" fillId="6" borderId="75" xfId="0" applyFont="1" applyFill="1" applyBorder="1" applyAlignment="1">
      <alignment horizontal="left" vertical="center" wrapText="1"/>
    </xf>
    <xf numFmtId="0" fontId="13" fillId="6" borderId="33" xfId="0" applyFont="1" applyFill="1" applyBorder="1" applyAlignment="1">
      <alignment horizontal="center" vertical="center"/>
    </xf>
    <xf numFmtId="0" fontId="13" fillId="6" borderId="34" xfId="0" applyFont="1" applyFill="1" applyBorder="1" applyAlignment="1">
      <alignment horizontal="center" vertical="center"/>
    </xf>
    <xf numFmtId="0" fontId="13" fillId="6" borderId="32" xfId="0" applyFont="1" applyFill="1" applyBorder="1" applyAlignment="1">
      <alignment horizontal="center" vertical="center"/>
    </xf>
    <xf numFmtId="0" fontId="37" fillId="6" borderId="72" xfId="0" applyFont="1" applyFill="1" applyBorder="1" applyAlignment="1">
      <alignment horizontal="center" vertical="center" wrapText="1"/>
    </xf>
    <xf numFmtId="0" fontId="26" fillId="6" borderId="65" xfId="0" applyFont="1" applyFill="1" applyBorder="1" applyAlignment="1">
      <alignment horizontal="center" vertical="center" wrapText="1"/>
    </xf>
    <xf numFmtId="0" fontId="13" fillId="6" borderId="62" xfId="0" applyFont="1" applyFill="1" applyBorder="1" applyAlignment="1">
      <alignment horizontal="center" vertical="center"/>
    </xf>
    <xf numFmtId="0" fontId="13" fillId="6" borderId="72" xfId="0" applyFont="1" applyFill="1" applyBorder="1" applyAlignment="1">
      <alignment horizontal="center" vertical="center"/>
    </xf>
    <xf numFmtId="0" fontId="13" fillId="6" borderId="63" xfId="0" applyFont="1" applyFill="1" applyBorder="1" applyAlignment="1">
      <alignment horizontal="center" vertical="center"/>
    </xf>
    <xf numFmtId="0" fontId="31" fillId="6" borderId="78" xfId="0" applyFont="1" applyFill="1" applyBorder="1" applyAlignment="1">
      <alignment horizontal="left" vertical="center" wrapText="1"/>
    </xf>
    <xf numFmtId="0" fontId="31" fillId="6" borderId="79" xfId="0" applyFont="1" applyFill="1" applyBorder="1" applyAlignment="1">
      <alignment horizontal="left" vertical="center" wrapText="1"/>
    </xf>
    <xf numFmtId="0" fontId="31" fillId="6" borderId="80" xfId="0" applyFont="1" applyFill="1" applyBorder="1" applyAlignment="1">
      <alignment horizontal="left" vertical="center" wrapText="1"/>
    </xf>
    <xf numFmtId="0" fontId="6" fillId="8" borderId="68" xfId="0" applyFont="1" applyFill="1" applyBorder="1" applyAlignment="1">
      <alignment horizontal="center" vertical="center" wrapText="1"/>
    </xf>
    <xf numFmtId="0" fontId="6" fillId="8" borderId="41" xfId="0" applyFont="1" applyFill="1" applyBorder="1" applyAlignment="1">
      <alignment horizontal="center" vertical="center" wrapText="1"/>
    </xf>
    <xf numFmtId="2" fontId="8" fillId="6" borderId="70" xfId="1" applyNumberFormat="1" applyFont="1" applyFill="1" applyBorder="1" applyAlignment="1">
      <alignment horizontal="center" vertical="center" wrapText="1"/>
    </xf>
    <xf numFmtId="2" fontId="8" fillId="6" borderId="71" xfId="1" applyNumberFormat="1" applyFont="1" applyFill="1" applyBorder="1" applyAlignment="1">
      <alignment horizontal="center" vertical="center" wrapText="1"/>
    </xf>
    <xf numFmtId="0" fontId="6" fillId="8" borderId="64" xfId="0" applyFont="1" applyFill="1" applyBorder="1" applyAlignment="1">
      <alignment horizontal="center" vertical="center" wrapText="1"/>
    </xf>
    <xf numFmtId="0" fontId="6" fillId="8" borderId="60" xfId="0" applyFont="1" applyFill="1" applyBorder="1" applyAlignment="1">
      <alignment horizontal="center" vertical="center" wrapText="1"/>
    </xf>
    <xf numFmtId="0" fontId="20" fillId="6" borderId="49" xfId="0" applyFont="1" applyFill="1" applyBorder="1" applyAlignment="1" applyProtection="1">
      <alignment vertical="center" wrapText="1"/>
    </xf>
    <xf numFmtId="0" fontId="15" fillId="6" borderId="49" xfId="0" applyFont="1" applyFill="1" applyBorder="1" applyAlignment="1" applyProtection="1">
      <alignment vertical="center" wrapText="1"/>
    </xf>
    <xf numFmtId="0" fontId="15" fillId="6" borderId="50" xfId="0" applyFont="1" applyFill="1" applyBorder="1" applyAlignment="1" applyProtection="1">
      <alignment vertical="center" wrapText="1"/>
    </xf>
    <xf numFmtId="9" fontId="8" fillId="18" borderId="67" xfId="1" applyFont="1" applyFill="1" applyBorder="1" applyAlignment="1" applyProtection="1">
      <alignment horizontal="center" vertical="center" wrapText="1"/>
      <protection hidden="1"/>
    </xf>
    <xf numFmtId="0" fontId="0" fillId="10" borderId="47" xfId="0" applyFill="1" applyBorder="1" applyAlignment="1" applyProtection="1">
      <alignment vertical="center"/>
      <protection locked="0"/>
    </xf>
    <xf numFmtId="0" fontId="3" fillId="10" borderId="46" xfId="0" applyFont="1" applyFill="1" applyBorder="1" applyAlignment="1" applyProtection="1">
      <alignment horizontal="center"/>
      <protection locked="0"/>
    </xf>
    <xf numFmtId="0" fontId="0" fillId="10" borderId="46" xfId="0" applyFill="1" applyBorder="1" applyProtection="1">
      <protection locked="0"/>
    </xf>
    <xf numFmtId="0" fontId="0" fillId="10" borderId="56" xfId="0" applyFill="1" applyBorder="1" applyProtection="1">
      <protection locked="0"/>
    </xf>
    <xf numFmtId="0" fontId="0" fillId="6" borderId="0" xfId="0" applyFill="1" applyProtection="1">
      <protection locked="0"/>
    </xf>
    <xf numFmtId="0" fontId="0" fillId="0" borderId="0" xfId="0" applyProtection="1">
      <protection locked="0"/>
    </xf>
    <xf numFmtId="0" fontId="0" fillId="10" borderId="47" xfId="0" applyFill="1" applyBorder="1" applyProtection="1">
      <protection locked="0"/>
    </xf>
    <xf numFmtId="0" fontId="0" fillId="6" borderId="0" xfId="0" applyFill="1" applyAlignment="1" applyProtection="1">
      <alignment vertical="center"/>
      <protection locked="0"/>
    </xf>
    <xf numFmtId="0" fontId="0" fillId="0" borderId="0" xfId="0" applyAlignment="1" applyProtection="1">
      <alignment vertical="center"/>
      <protection locked="0"/>
    </xf>
    <xf numFmtId="0" fontId="0" fillId="10" borderId="50" xfId="0" applyFill="1" applyBorder="1" applyProtection="1">
      <protection locked="0"/>
    </xf>
    <xf numFmtId="0" fontId="3" fillId="10" borderId="45" xfId="0" applyFont="1" applyFill="1" applyBorder="1" applyAlignment="1" applyProtection="1">
      <alignment horizontal="center"/>
      <protection locked="0"/>
    </xf>
    <xf numFmtId="0" fontId="0" fillId="10" borderId="48" xfId="0" applyFill="1" applyBorder="1" applyProtection="1">
      <protection locked="0"/>
    </xf>
    <xf numFmtId="0" fontId="0" fillId="10" borderId="49" xfId="0" applyFill="1" applyBorder="1" applyProtection="1">
      <protection locked="0"/>
    </xf>
    <xf numFmtId="0" fontId="3" fillId="0" borderId="0" xfId="0" applyFont="1" applyAlignment="1" applyProtection="1">
      <alignment horizontal="center"/>
      <protection locked="0"/>
    </xf>
    <xf numFmtId="0" fontId="14" fillId="11" borderId="52" xfId="0" applyFont="1" applyFill="1" applyBorder="1" applyAlignment="1" applyProtection="1">
      <alignment horizontal="center" vertical="center"/>
    </xf>
    <xf numFmtId="0" fontId="14" fillId="11" borderId="53" xfId="0" applyFont="1" applyFill="1" applyBorder="1" applyAlignment="1" applyProtection="1">
      <alignment horizontal="center" vertical="center"/>
    </xf>
    <xf numFmtId="0" fontId="14" fillId="11" borderId="54" xfId="0" applyFont="1" applyFill="1" applyBorder="1" applyAlignment="1" applyProtection="1">
      <alignment horizontal="center" vertical="center"/>
    </xf>
    <xf numFmtId="0" fontId="20" fillId="11" borderId="0" xfId="0" applyFont="1" applyFill="1" applyAlignment="1" applyProtection="1">
      <alignment horizontal="left" wrapText="1"/>
    </xf>
    <xf numFmtId="0" fontId="15" fillId="11" borderId="0" xfId="0" applyFont="1" applyFill="1" applyAlignment="1" applyProtection="1">
      <alignment horizontal="left"/>
    </xf>
    <xf numFmtId="0" fontId="15" fillId="11" borderId="47" xfId="0" applyFont="1" applyFill="1" applyBorder="1" applyAlignment="1" applyProtection="1">
      <alignment horizontal="left"/>
    </xf>
    <xf numFmtId="0" fontId="14" fillId="11" borderId="0" xfId="0" applyFont="1" applyFill="1" applyAlignment="1" applyProtection="1">
      <alignment horizontal="center" vertical="top"/>
    </xf>
    <xf numFmtId="0" fontId="15" fillId="11" borderId="0" xfId="0" applyFont="1" applyFill="1" applyAlignment="1" applyProtection="1">
      <alignment horizontal="left" wrapText="1"/>
    </xf>
    <xf numFmtId="0" fontId="15" fillId="11" borderId="0" xfId="0" applyFont="1" applyFill="1" applyProtection="1"/>
    <xf numFmtId="0" fontId="15" fillId="11" borderId="47" xfId="0" applyFont="1" applyFill="1" applyBorder="1" applyProtection="1"/>
    <xf numFmtId="0" fontId="14" fillId="6" borderId="55" xfId="0" applyFont="1" applyFill="1" applyBorder="1" applyAlignment="1" applyProtection="1">
      <alignment horizontal="center" vertical="center"/>
    </xf>
    <xf numFmtId="0" fontId="3" fillId="11" borderId="52" xfId="0" applyFont="1" applyFill="1" applyBorder="1" applyAlignment="1" applyProtection="1">
      <alignment horizontal="center" vertical="top"/>
    </xf>
    <xf numFmtId="0" fontId="0" fillId="11" borderId="0" xfId="0" applyFill="1" applyAlignment="1" applyProtection="1">
      <alignment horizontal="left" wrapText="1"/>
    </xf>
    <xf numFmtId="0" fontId="0" fillId="11" borderId="47" xfId="0" applyFill="1" applyBorder="1" applyAlignment="1" applyProtection="1">
      <alignment horizontal="left" wrapText="1"/>
    </xf>
    <xf numFmtId="0" fontId="3" fillId="11" borderId="0" xfId="0" applyFont="1" applyFill="1" applyAlignment="1" applyProtection="1">
      <alignment horizontal="center" vertical="top"/>
    </xf>
    <xf numFmtId="0" fontId="4" fillId="11" borderId="0" xfId="2" applyFill="1" applyBorder="1" applyAlignment="1" applyProtection="1">
      <alignment vertical="center" wrapText="1"/>
    </xf>
    <xf numFmtId="0" fontId="4" fillId="11" borderId="0" xfId="2" applyFill="1" applyBorder="1" applyAlignment="1" applyProtection="1">
      <alignment horizontal="left" vertical="center" wrapText="1"/>
    </xf>
    <xf numFmtId="0" fontId="3" fillId="11" borderId="49" xfId="0" applyFont="1" applyFill="1" applyBorder="1" applyAlignment="1" applyProtection="1">
      <alignment horizontal="center"/>
    </xf>
    <xf numFmtId="0" fontId="0" fillId="11" borderId="49" xfId="0" applyFill="1" applyBorder="1" applyProtection="1"/>
    <xf numFmtId="0" fontId="0" fillId="11" borderId="51" xfId="0" applyFill="1" applyBorder="1" applyProtection="1"/>
    <xf numFmtId="0" fontId="0" fillId="2" borderId="1" xfId="0" applyFill="1" applyBorder="1" applyProtection="1">
      <protection locked="0"/>
    </xf>
    <xf numFmtId="0" fontId="3" fillId="2" borderId="2" xfId="0" applyFont="1" applyFill="1" applyBorder="1" applyAlignment="1" applyProtection="1">
      <alignment horizontal="center"/>
      <protection locked="0"/>
    </xf>
    <xf numFmtId="0" fontId="0" fillId="2" borderId="2" xfId="0" applyFill="1" applyBorder="1" applyProtection="1">
      <protection locked="0"/>
    </xf>
    <xf numFmtId="0" fontId="12" fillId="3" borderId="18" xfId="0" applyFont="1" applyFill="1" applyBorder="1" applyAlignment="1" applyProtection="1">
      <alignment horizontal="center" vertical="center"/>
      <protection locked="0"/>
    </xf>
    <xf numFmtId="0" fontId="12" fillId="3" borderId="4" xfId="0" applyFont="1" applyFill="1" applyBorder="1" applyAlignment="1" applyProtection="1">
      <alignment horizontal="center" vertical="center"/>
      <protection locked="0"/>
    </xf>
    <xf numFmtId="0" fontId="0" fillId="2" borderId="12" xfId="0" applyFill="1" applyBorder="1" applyAlignment="1" applyProtection="1">
      <alignment vertical="center"/>
      <protection locked="0"/>
    </xf>
    <xf numFmtId="0" fontId="0" fillId="2" borderId="0" xfId="0" applyFill="1" applyAlignment="1" applyProtection="1">
      <alignment vertical="center"/>
      <protection locked="0"/>
    </xf>
    <xf numFmtId="0" fontId="12" fillId="3" borderId="19" xfId="0" applyFont="1" applyFill="1" applyBorder="1" applyAlignment="1" applyProtection="1">
      <alignment horizontal="center" vertical="center"/>
      <protection locked="0"/>
    </xf>
    <xf numFmtId="0" fontId="12" fillId="3" borderId="0" xfId="0" applyFont="1" applyFill="1" applyAlignment="1" applyProtection="1">
      <alignment horizontal="center" vertical="center"/>
      <protection locked="0"/>
    </xf>
    <xf numFmtId="0" fontId="0" fillId="2" borderId="12" xfId="0" applyFill="1" applyBorder="1" applyProtection="1">
      <protection locked="0"/>
    </xf>
    <xf numFmtId="0" fontId="0" fillId="2" borderId="0" xfId="0" applyFill="1" applyProtection="1">
      <protection locked="0"/>
    </xf>
    <xf numFmtId="0" fontId="8" fillId="6" borderId="8"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center" vertical="center" wrapText="1"/>
      <protection locked="0"/>
    </xf>
    <xf numFmtId="0" fontId="12" fillId="3" borderId="21" xfId="0" applyFont="1" applyFill="1" applyBorder="1" applyAlignment="1" applyProtection="1">
      <alignment horizontal="center" vertical="center"/>
      <protection locked="0"/>
    </xf>
    <xf numFmtId="0" fontId="12" fillId="3" borderId="22" xfId="0" applyFont="1" applyFill="1" applyBorder="1" applyAlignment="1" applyProtection="1">
      <alignment horizontal="center" vertical="center"/>
      <protection locked="0"/>
    </xf>
    <xf numFmtId="0" fontId="0" fillId="2" borderId="14" xfId="0" applyFill="1" applyBorder="1" applyProtection="1">
      <protection locked="0"/>
    </xf>
    <xf numFmtId="0" fontId="12" fillId="3" borderId="25" xfId="0" applyFont="1" applyFill="1" applyBorder="1" applyAlignment="1" applyProtection="1">
      <alignment horizontal="center" vertical="center"/>
      <protection locked="0"/>
    </xf>
    <xf numFmtId="0" fontId="12" fillId="3" borderId="20" xfId="0" applyFont="1" applyFill="1" applyBorder="1" applyAlignment="1" applyProtection="1">
      <alignment horizontal="center" vertical="center"/>
      <protection locked="0"/>
    </xf>
    <xf numFmtId="0" fontId="12" fillId="3" borderId="23" xfId="0" applyFont="1" applyFill="1" applyBorder="1" applyAlignment="1" applyProtection="1">
      <alignment horizontal="center" vertical="center"/>
      <protection locked="0"/>
    </xf>
    <xf numFmtId="0" fontId="12" fillId="3" borderId="24" xfId="0" applyFont="1" applyFill="1" applyBorder="1" applyAlignment="1" applyProtection="1">
      <alignment horizontal="center" vertical="center"/>
      <protection locked="0"/>
    </xf>
    <xf numFmtId="0" fontId="0" fillId="2" borderId="14" xfId="0" applyFill="1" applyBorder="1" applyAlignment="1" applyProtection="1">
      <alignment vertical="center"/>
      <protection locked="0"/>
    </xf>
    <xf numFmtId="0" fontId="0" fillId="2" borderId="3" xfId="0" applyFill="1" applyBorder="1" applyProtection="1">
      <protection locked="0"/>
    </xf>
    <xf numFmtId="0" fontId="0" fillId="2" borderId="28" xfId="0" applyFill="1" applyBorder="1" applyProtection="1">
      <protection locked="0"/>
    </xf>
    <xf numFmtId="0" fontId="3" fillId="2" borderId="27" xfId="0" applyFont="1" applyFill="1" applyBorder="1" applyAlignment="1" applyProtection="1">
      <alignment horizontal="center"/>
      <protection locked="0"/>
    </xf>
    <xf numFmtId="0" fontId="0" fillId="2" borderId="16" xfId="0" applyFill="1" applyBorder="1" applyProtection="1">
      <protection locked="0"/>
    </xf>
    <xf numFmtId="0" fontId="0" fillId="2" borderId="27" xfId="0" applyFill="1" applyBorder="1" applyProtection="1">
      <protection locked="0"/>
    </xf>
    <xf numFmtId="0" fontId="12" fillId="3" borderId="26" xfId="0" applyFont="1" applyFill="1" applyBorder="1" applyAlignment="1" applyProtection="1">
      <alignment horizontal="center" vertical="center"/>
      <protection locked="0"/>
    </xf>
    <xf numFmtId="0" fontId="0" fillId="0" borderId="20" xfId="0" applyBorder="1" applyProtection="1">
      <protection locked="0"/>
    </xf>
    <xf numFmtId="0" fontId="5" fillId="3" borderId="15" xfId="0" applyFont="1" applyFill="1" applyBorder="1" applyAlignment="1" applyProtection="1">
      <alignment horizontal="center" vertical="center"/>
    </xf>
    <xf numFmtId="0" fontId="5" fillId="3" borderId="16" xfId="0" applyFont="1" applyFill="1" applyBorder="1" applyAlignment="1" applyProtection="1">
      <alignment horizontal="center" vertical="center"/>
    </xf>
    <xf numFmtId="0" fontId="5" fillId="3" borderId="17" xfId="0" applyFont="1" applyFill="1" applyBorder="1" applyAlignment="1" applyProtection="1">
      <alignment horizontal="center" vertical="center"/>
    </xf>
    <xf numFmtId="0" fontId="9" fillId="3" borderId="14" xfId="0" applyFont="1" applyFill="1" applyBorder="1" applyAlignment="1" applyProtection="1">
      <alignment horizontal="left" wrapText="1"/>
    </xf>
    <xf numFmtId="0" fontId="0" fillId="3" borderId="0" xfId="0" applyFill="1" applyAlignment="1" applyProtection="1">
      <alignment horizontal="left"/>
    </xf>
    <xf numFmtId="0" fontId="0" fillId="3" borderId="10" xfId="0" applyFill="1" applyBorder="1" applyAlignment="1" applyProtection="1">
      <alignment horizontal="left"/>
    </xf>
    <xf numFmtId="0" fontId="8" fillId="6" borderId="11" xfId="0" applyFont="1" applyFill="1" applyBorder="1" applyAlignment="1" applyProtection="1">
      <alignment horizontal="center" vertical="center"/>
    </xf>
    <xf numFmtId="0" fontId="8" fillId="6" borderId="9" xfId="0" applyFont="1" applyFill="1" applyBorder="1" applyAlignment="1" applyProtection="1">
      <alignment vertical="center" wrapText="1"/>
    </xf>
    <xf numFmtId="0" fontId="8" fillId="6" borderId="7" xfId="0" applyFont="1" applyFill="1" applyBorder="1" applyAlignment="1" applyProtection="1">
      <alignment vertical="center" wrapText="1"/>
    </xf>
    <xf numFmtId="0" fontId="3" fillId="3" borderId="6" xfId="0" applyFont="1" applyFill="1" applyBorder="1" applyAlignment="1" applyProtection="1">
      <alignment horizontal="center" vertical="center"/>
    </xf>
    <xf numFmtId="0" fontId="4" fillId="3" borderId="0" xfId="2" applyFill="1" applyBorder="1" applyAlignment="1" applyProtection="1">
      <alignment vertical="center" wrapText="1"/>
    </xf>
    <xf numFmtId="0" fontId="3" fillId="3" borderId="14" xfId="0" applyFont="1" applyFill="1" applyBorder="1" applyAlignment="1" applyProtection="1">
      <alignment horizontal="center"/>
    </xf>
    <xf numFmtId="0" fontId="0" fillId="3" borderId="49" xfId="0" applyFill="1" applyBorder="1" applyProtection="1"/>
    <xf numFmtId="0" fontId="4" fillId="3" borderId="0" xfId="2" applyFill="1" applyBorder="1" applyAlignment="1" applyProtection="1">
      <alignment horizontal="left" vertical="center" wrapText="1"/>
    </xf>
    <xf numFmtId="0" fontId="0" fillId="3" borderId="10" xfId="0" applyFill="1" applyBorder="1" applyAlignment="1" applyProtection="1">
      <alignment horizontal="left" vertical="center" wrapText="1"/>
    </xf>
    <xf numFmtId="0" fontId="0" fillId="3" borderId="0" xfId="0" applyFill="1" applyProtection="1"/>
    <xf numFmtId="0" fontId="0" fillId="7" borderId="1" xfId="0" applyFill="1" applyBorder="1" applyProtection="1">
      <protection locked="0"/>
    </xf>
    <xf numFmtId="0" fontId="3" fillId="7" borderId="2" xfId="0" applyFont="1" applyFill="1" applyBorder="1" applyAlignment="1" applyProtection="1">
      <alignment horizontal="center"/>
      <protection locked="0"/>
    </xf>
    <xf numFmtId="0" fontId="0" fillId="7" borderId="2" xfId="0" applyFill="1" applyBorder="1" applyProtection="1">
      <protection locked="0"/>
    </xf>
    <xf numFmtId="0" fontId="0" fillId="7" borderId="29" xfId="0" applyFill="1" applyBorder="1" applyAlignment="1" applyProtection="1">
      <alignment vertical="center"/>
      <protection locked="0"/>
    </xf>
    <xf numFmtId="0" fontId="13" fillId="6" borderId="33" xfId="0" applyFont="1" applyFill="1" applyBorder="1" applyAlignment="1" applyProtection="1">
      <alignment horizontal="center" vertical="center"/>
      <protection locked="0"/>
    </xf>
    <xf numFmtId="0" fontId="13" fillId="6" borderId="34" xfId="0" applyFont="1" applyFill="1" applyBorder="1" applyAlignment="1" applyProtection="1">
      <alignment horizontal="center" vertical="center"/>
      <protection locked="0"/>
    </xf>
    <xf numFmtId="0" fontId="13" fillId="6" borderId="35" xfId="0" applyFont="1" applyFill="1" applyBorder="1" applyAlignment="1" applyProtection="1">
      <alignment horizontal="center" vertical="center"/>
      <protection locked="0"/>
    </xf>
    <xf numFmtId="0" fontId="13" fillId="6" borderId="57" xfId="0" applyFont="1" applyFill="1" applyBorder="1" applyAlignment="1" applyProtection="1">
      <alignment horizontal="center" vertical="center" wrapText="1"/>
      <protection locked="0"/>
    </xf>
    <xf numFmtId="0" fontId="0" fillId="7" borderId="30" xfId="0" applyFill="1" applyBorder="1" applyAlignment="1" applyProtection="1">
      <alignment vertical="center"/>
      <protection locked="0"/>
    </xf>
    <xf numFmtId="0" fontId="9" fillId="6" borderId="36" xfId="0" applyFont="1" applyFill="1" applyBorder="1" applyAlignment="1" applyProtection="1">
      <alignment horizontal="left" vertical="center" wrapText="1"/>
      <protection locked="0"/>
    </xf>
    <xf numFmtId="0" fontId="9" fillId="6" borderId="37" xfId="0" applyFont="1" applyFill="1" applyBorder="1" applyAlignment="1" applyProtection="1">
      <alignment horizontal="left" vertical="center" wrapText="1"/>
      <protection locked="0"/>
    </xf>
    <xf numFmtId="0" fontId="9" fillId="6" borderId="39" xfId="0" applyFont="1" applyFill="1" applyBorder="1" applyAlignment="1" applyProtection="1">
      <alignment horizontal="left" vertical="center" wrapText="1"/>
      <protection locked="0"/>
    </xf>
    <xf numFmtId="9" fontId="13" fillId="6" borderId="38" xfId="1" applyFont="1" applyFill="1" applyBorder="1" applyAlignment="1" applyProtection="1">
      <alignment horizontal="center" vertical="center" wrapText="1"/>
      <protection locked="0"/>
    </xf>
    <xf numFmtId="0" fontId="0" fillId="7" borderId="29" xfId="0" applyFill="1" applyBorder="1" applyProtection="1">
      <protection locked="0"/>
    </xf>
    <xf numFmtId="0" fontId="6" fillId="8" borderId="41" xfId="0" applyFont="1" applyFill="1" applyBorder="1" applyAlignment="1" applyProtection="1">
      <alignment vertical="center" wrapText="1"/>
      <protection locked="0"/>
    </xf>
    <xf numFmtId="0" fontId="6" fillId="8" borderId="41" xfId="0" applyFont="1" applyFill="1" applyBorder="1" applyAlignment="1" applyProtection="1">
      <alignment horizontal="center" vertical="center" wrapText="1"/>
      <protection locked="0"/>
    </xf>
    <xf numFmtId="0" fontId="0" fillId="7" borderId="30" xfId="0" applyFill="1" applyBorder="1" applyProtection="1">
      <protection locked="0"/>
    </xf>
    <xf numFmtId="0" fontId="8" fillId="6" borderId="31" xfId="0" applyFont="1" applyFill="1" applyBorder="1" applyAlignment="1" applyProtection="1">
      <alignment horizontal="center" vertical="center" wrapText="1"/>
      <protection locked="0"/>
    </xf>
    <xf numFmtId="0" fontId="3" fillId="0" borderId="0" xfId="0" applyFont="1" applyProtection="1">
      <protection locked="0"/>
    </xf>
    <xf numFmtId="0" fontId="0" fillId="7" borderId="3" xfId="0" applyFill="1" applyBorder="1" applyProtection="1">
      <protection locked="0"/>
    </xf>
    <xf numFmtId="0" fontId="31" fillId="6" borderId="32" xfId="0" applyFont="1" applyFill="1" applyBorder="1" applyAlignment="1" applyProtection="1">
      <alignment horizontal="left" vertical="center" wrapText="1"/>
      <protection locked="0"/>
    </xf>
    <xf numFmtId="0" fontId="31" fillId="6" borderId="0" xfId="0" applyFont="1" applyFill="1" applyAlignment="1" applyProtection="1">
      <alignment horizontal="left" vertical="center" wrapText="1"/>
      <protection locked="0"/>
    </xf>
    <xf numFmtId="0" fontId="0" fillId="7" borderId="43" xfId="0" applyFill="1" applyBorder="1" applyProtection="1">
      <protection locked="0"/>
    </xf>
    <xf numFmtId="0" fontId="3" fillId="7" borderId="37" xfId="0" applyFont="1" applyFill="1" applyBorder="1" applyAlignment="1" applyProtection="1">
      <alignment horizontal="center"/>
      <protection locked="0"/>
    </xf>
    <xf numFmtId="0" fontId="0" fillId="7" borderId="37" xfId="0" applyFill="1" applyBorder="1" applyProtection="1">
      <protection locked="0"/>
    </xf>
    <xf numFmtId="0" fontId="0" fillId="7" borderId="39" xfId="0" applyFill="1" applyBorder="1" applyProtection="1">
      <protection locked="0"/>
    </xf>
    <xf numFmtId="0" fontId="6" fillId="8" borderId="40" xfId="0" applyFont="1" applyFill="1" applyBorder="1" applyAlignment="1" applyProtection="1">
      <alignment horizontal="center" vertical="center"/>
    </xf>
    <xf numFmtId="0" fontId="6" fillId="8" borderId="41" xfId="0" applyFont="1" applyFill="1" applyBorder="1" applyAlignment="1" applyProtection="1">
      <alignment vertical="center" wrapText="1"/>
    </xf>
    <xf numFmtId="0" fontId="8" fillId="5" borderId="42" xfId="0" applyFont="1" applyFill="1" applyBorder="1" applyAlignment="1" applyProtection="1">
      <alignment horizontal="center" vertical="center"/>
    </xf>
    <xf numFmtId="0" fontId="8" fillId="5" borderId="31" xfId="0" applyFont="1" applyFill="1" applyBorder="1" applyAlignment="1" applyProtection="1">
      <alignment vertical="center" wrapText="1"/>
    </xf>
    <xf numFmtId="0" fontId="6" fillId="8" borderId="41" xfId="0" applyFont="1" applyFill="1" applyBorder="1" applyAlignment="1" applyProtection="1">
      <alignment horizontal="center" vertical="center" wrapText="1"/>
      <protection hidden="1"/>
    </xf>
    <xf numFmtId="9" fontId="8" fillId="18" borderId="31" xfId="1" applyFont="1" applyFill="1" applyBorder="1" applyAlignment="1" applyProtection="1">
      <alignment horizontal="center" vertical="center" wrapText="1"/>
      <protection hidden="1"/>
    </xf>
    <xf numFmtId="0" fontId="0" fillId="0" borderId="32" xfId="0" applyBorder="1" applyProtection="1">
      <protection locked="0"/>
    </xf>
    <xf numFmtId="0" fontId="13" fillId="6" borderId="32" xfId="0" applyFont="1" applyFill="1" applyBorder="1" applyAlignment="1" applyProtection="1">
      <alignment horizontal="center" vertical="center"/>
      <protection locked="0"/>
    </xf>
    <xf numFmtId="0" fontId="13" fillId="6" borderId="0" xfId="0" applyFont="1" applyFill="1" applyAlignment="1" applyProtection="1">
      <alignment horizontal="center" vertical="center"/>
      <protection locked="0"/>
    </xf>
    <xf numFmtId="0" fontId="13" fillId="6" borderId="30" xfId="0" applyFont="1" applyFill="1" applyBorder="1" applyAlignment="1" applyProtection="1">
      <alignment horizontal="center" vertical="center"/>
      <protection locked="0"/>
    </xf>
    <xf numFmtId="0" fontId="9" fillId="6" borderId="36" xfId="0" applyFont="1" applyFill="1" applyBorder="1" applyAlignment="1" applyProtection="1">
      <alignment horizontal="left" vertical="center"/>
      <protection locked="0"/>
    </xf>
    <xf numFmtId="0" fontId="9" fillId="6" borderId="37" xfId="0" applyFont="1" applyFill="1" applyBorder="1" applyAlignment="1" applyProtection="1">
      <alignment horizontal="left" vertical="center"/>
      <protection locked="0"/>
    </xf>
    <xf numFmtId="0" fontId="9" fillId="6" borderId="39" xfId="0" applyFont="1" applyFill="1" applyBorder="1" applyAlignment="1" applyProtection="1">
      <alignment horizontal="left" vertical="center"/>
      <protection locked="0"/>
    </xf>
    <xf numFmtId="2" fontId="13" fillId="6" borderId="31" xfId="1" applyNumberFormat="1" applyFont="1" applyFill="1" applyBorder="1" applyAlignment="1" applyProtection="1">
      <alignment horizontal="center" vertical="center" wrapText="1"/>
      <protection locked="0"/>
    </xf>
    <xf numFmtId="0" fontId="34" fillId="6" borderId="32" xfId="0" applyFont="1" applyFill="1" applyBorder="1" applyAlignment="1" applyProtection="1">
      <alignment horizontal="left" vertical="center" wrapText="1"/>
      <protection locked="0"/>
    </xf>
    <xf numFmtId="0" fontId="34" fillId="6" borderId="0" xfId="0" applyFont="1" applyFill="1" applyAlignment="1" applyProtection="1">
      <alignment horizontal="left" vertical="center" wrapText="1"/>
      <protection locked="0"/>
    </xf>
    <xf numFmtId="0" fontId="2" fillId="19" borderId="41" xfId="0" applyFont="1" applyFill="1" applyBorder="1" applyAlignment="1" applyProtection="1">
      <alignment horizontal="center" vertical="center" wrapText="1"/>
    </xf>
    <xf numFmtId="0" fontId="8" fillId="5" borderId="42" xfId="0" applyFont="1" applyFill="1" applyBorder="1" applyAlignment="1" applyProtection="1">
      <alignment horizontal="left" vertical="top" wrapText="1"/>
    </xf>
    <xf numFmtId="0" fontId="11" fillId="6" borderId="31" xfId="0" applyFont="1" applyFill="1" applyBorder="1" applyAlignment="1" applyProtection="1">
      <alignment horizontal="center" vertical="center" wrapText="1"/>
    </xf>
    <xf numFmtId="9" fontId="11" fillId="6" borderId="31" xfId="1" applyFont="1" applyFill="1" applyBorder="1" applyAlignment="1" applyProtection="1">
      <alignment horizontal="center" vertical="center" wrapText="1"/>
    </xf>
    <xf numFmtId="0" fontId="8" fillId="9" borderId="42" xfId="0" applyFont="1" applyFill="1" applyBorder="1" applyAlignment="1" applyProtection="1">
      <alignment horizontal="center" vertical="center"/>
    </xf>
    <xf numFmtId="0" fontId="8" fillId="9" borderId="42" xfId="0" applyFont="1" applyFill="1" applyBorder="1" applyAlignment="1" applyProtection="1">
      <alignment horizontal="left" vertical="top" wrapText="1"/>
    </xf>
    <xf numFmtId="0" fontId="8" fillId="4" borderId="42" xfId="0" applyFont="1" applyFill="1" applyBorder="1" applyAlignment="1" applyProtection="1">
      <alignment horizontal="center" vertical="center"/>
    </xf>
    <xf numFmtId="0" fontId="8" fillId="4" borderId="42" xfId="0" applyFont="1" applyFill="1" applyBorder="1" applyAlignment="1" applyProtection="1">
      <alignment horizontal="left" vertical="top" wrapText="1"/>
    </xf>
    <xf numFmtId="0" fontId="8" fillId="17" borderId="42" xfId="0" applyFont="1" applyFill="1" applyBorder="1" applyAlignment="1" applyProtection="1">
      <alignment horizontal="center" vertical="center"/>
    </xf>
    <xf numFmtId="0" fontId="8" fillId="17" borderId="42" xfId="0" applyFont="1" applyFill="1" applyBorder="1" applyAlignment="1" applyProtection="1">
      <alignment horizontal="left" vertical="top" wrapText="1"/>
    </xf>
    <xf numFmtId="0" fontId="8" fillId="15" borderId="42" xfId="0" applyFont="1" applyFill="1" applyBorder="1" applyAlignment="1" applyProtection="1">
      <alignment horizontal="center" vertical="center"/>
    </xf>
    <xf numFmtId="0" fontId="8" fillId="15" borderId="42" xfId="0" applyFont="1" applyFill="1" applyBorder="1" applyAlignment="1" applyProtection="1">
      <alignment horizontal="left" vertical="top" wrapText="1"/>
    </xf>
    <xf numFmtId="0" fontId="8" fillId="13" borderId="42" xfId="0" applyFont="1" applyFill="1" applyBorder="1" applyAlignment="1" applyProtection="1">
      <alignment horizontal="left" vertical="center" wrapText="1"/>
    </xf>
    <xf numFmtId="0" fontId="8" fillId="12" borderId="42" xfId="0" applyFont="1" applyFill="1" applyBorder="1" applyAlignment="1" applyProtection="1">
      <alignment horizontal="center" vertical="center"/>
    </xf>
    <xf numFmtId="0" fontId="8" fillId="12" borderId="42" xfId="0" applyFont="1" applyFill="1" applyBorder="1" applyAlignment="1" applyProtection="1">
      <alignment horizontal="left" vertical="top" wrapText="1"/>
    </xf>
    <xf numFmtId="0" fontId="8" fillId="16" borderId="42" xfId="0" applyFont="1" applyFill="1" applyBorder="1" applyAlignment="1" applyProtection="1">
      <alignment horizontal="center" vertical="center"/>
    </xf>
    <xf numFmtId="0" fontId="8" fillId="16" borderId="42" xfId="0" applyFont="1" applyFill="1" applyBorder="1" applyAlignment="1" applyProtection="1">
      <alignment horizontal="left" vertical="top" wrapText="1"/>
    </xf>
    <xf numFmtId="0" fontId="8" fillId="14" borderId="42" xfId="0" applyFont="1" applyFill="1" applyBorder="1" applyAlignment="1" applyProtection="1">
      <alignment horizontal="center" vertical="center"/>
    </xf>
    <xf numFmtId="0" fontId="8" fillId="14" borderId="42" xfId="0" applyFont="1" applyFill="1" applyBorder="1" applyAlignment="1" applyProtection="1">
      <alignment horizontal="left" vertical="top" wrapText="1"/>
    </xf>
    <xf numFmtId="0" fontId="11" fillId="6" borderId="38" xfId="0" applyFont="1" applyFill="1" applyBorder="1" applyAlignment="1" applyProtection="1">
      <alignment horizontal="center" vertical="center" wrapText="1"/>
    </xf>
    <xf numFmtId="9" fontId="11" fillId="6" borderId="38" xfId="1" applyFont="1" applyFill="1" applyBorder="1" applyAlignment="1" applyProtection="1">
      <alignment horizontal="center" vertical="center" wrapText="1"/>
    </xf>
    <xf numFmtId="0" fontId="13" fillId="6" borderId="57" xfId="0" applyFont="1" applyFill="1" applyBorder="1" applyAlignment="1" applyProtection="1">
      <alignment horizontal="center" vertical="center"/>
      <protection locked="0"/>
    </xf>
    <xf numFmtId="0" fontId="31" fillId="6" borderId="33" xfId="0" applyFont="1" applyFill="1" applyBorder="1" applyAlignment="1" applyProtection="1">
      <alignment horizontal="left" vertical="center" wrapText="1"/>
      <protection locked="0"/>
    </xf>
    <xf numFmtId="0" fontId="31" fillId="6" borderId="34" xfId="0" applyFont="1" applyFill="1" applyBorder="1" applyAlignment="1" applyProtection="1">
      <alignment horizontal="left" vertical="center" wrapText="1"/>
      <protection locked="0"/>
    </xf>
    <xf numFmtId="0" fontId="31" fillId="6" borderId="35" xfId="0" applyFont="1" applyFill="1" applyBorder="1" applyAlignment="1" applyProtection="1">
      <alignment horizontal="left" vertical="center" wrapText="1"/>
      <protection locked="0"/>
    </xf>
    <xf numFmtId="0" fontId="8" fillId="14" borderId="31" xfId="0" applyFont="1" applyFill="1" applyBorder="1" applyAlignment="1" applyProtection="1">
      <alignment vertical="center" wrapText="1"/>
    </xf>
    <xf numFmtId="0" fontId="8" fillId="12" borderId="31" xfId="0" applyFont="1" applyFill="1" applyBorder="1" applyAlignment="1" applyProtection="1">
      <alignment vertical="center" wrapText="1"/>
    </xf>
    <xf numFmtId="0" fontId="13" fillId="6" borderId="57" xfId="0" applyFont="1" applyFill="1" applyBorder="1" applyAlignment="1" applyProtection="1">
      <alignment horizontal="center" vertical="center"/>
      <protection hidden="1"/>
    </xf>
    <xf numFmtId="9" fontId="13" fillId="6" borderId="38" xfId="1" applyFont="1" applyFill="1" applyBorder="1" applyAlignment="1" applyProtection="1">
      <alignment horizontal="center" vertical="center" wrapText="1"/>
      <protection hidden="1"/>
    </xf>
    <xf numFmtId="0" fontId="8" fillId="18" borderId="42" xfId="0" applyFont="1" applyFill="1" applyBorder="1" applyAlignment="1" applyProtection="1">
      <alignment horizontal="center" vertical="center"/>
    </xf>
    <xf numFmtId="0" fontId="8" fillId="18" borderId="31" xfId="0" applyFont="1" applyFill="1" applyBorder="1" applyAlignment="1" applyProtection="1">
      <alignment vertical="center" wrapText="1"/>
    </xf>
    <xf numFmtId="0" fontId="33" fillId="18" borderId="31" xfId="0" applyFont="1" applyFill="1" applyBorder="1" applyAlignment="1" applyProtection="1">
      <alignment vertical="center" wrapText="1"/>
    </xf>
    <xf numFmtId="0" fontId="8" fillId="13" borderId="42" xfId="0" applyFont="1" applyFill="1" applyBorder="1" applyAlignment="1" applyProtection="1">
      <alignment horizontal="center" vertical="center"/>
    </xf>
    <xf numFmtId="0" fontId="8" fillId="13" borderId="31" xfId="0" applyFont="1" applyFill="1" applyBorder="1" applyAlignment="1" applyProtection="1">
      <alignment vertical="center" wrapText="1"/>
    </xf>
    <xf numFmtId="0" fontId="8" fillId="15" borderId="31" xfId="0" applyFont="1" applyFill="1" applyBorder="1" applyAlignment="1" applyProtection="1">
      <alignment vertical="center" wrapText="1"/>
    </xf>
    <xf numFmtId="0" fontId="8" fillId="17" borderId="31" xfId="0" applyFont="1" applyFill="1" applyBorder="1" applyAlignment="1" applyProtection="1">
      <alignment vertical="center" wrapText="1"/>
    </xf>
    <xf numFmtId="0" fontId="8" fillId="9" borderId="31" xfId="0" applyFont="1" applyFill="1" applyBorder="1" applyAlignment="1" applyProtection="1">
      <alignment horizontal="center" vertical="center" wrapText="1"/>
    </xf>
    <xf numFmtId="0" fontId="8" fillId="9" borderId="31" xfId="0" applyFont="1" applyFill="1" applyBorder="1" applyAlignment="1" applyProtection="1">
      <alignment vertical="center" wrapText="1"/>
    </xf>
    <xf numFmtId="0" fontId="8" fillId="4" borderId="31" xfId="0" applyFont="1" applyFill="1" applyBorder="1" applyAlignment="1" applyProtection="1">
      <alignment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EBFFF5"/>
      <color rgb="FF176B5B"/>
      <color rgb="FF49D7BC"/>
      <color rgb="FFC4F2E9"/>
      <color rgb="FF42D6BA"/>
      <color rgb="FF210064"/>
      <color rgb="FFE0D1FF"/>
      <color rgb="FFEEE5FF"/>
      <color rgb="FFF7E1F5"/>
      <color rgb="FFB3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filled"/>
        <c:varyColors val="0"/>
        <c:ser>
          <c:idx val="0"/>
          <c:order val="0"/>
          <c:tx>
            <c:strRef>
              <c:f>Resultados!$F$4</c:f>
              <c:strCache>
                <c:ptCount val="1"/>
                <c:pt idx="0">
                  <c:v>Puntajes por eje de Habitabilidad</c:v>
                </c:pt>
              </c:strCache>
            </c:strRef>
          </c:tx>
          <c:spPr>
            <a:solidFill>
              <a:srgbClr val="E0D1FF"/>
            </a:solidFill>
            <a:ln w="25400">
              <a:noFill/>
            </a:ln>
            <a:effectLst/>
          </c:spP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210064"/>
                    </a:solidFill>
                    <a:latin typeface="+mn-lt"/>
                    <a:ea typeface="+mn-ea"/>
                    <a:cs typeface="+mn-cs"/>
                  </a:defRPr>
                </a:pPr>
                <a:endParaRPr lang="es-V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Resultados!$C$5:$C$13</c:f>
              <c:strCache>
                <c:ptCount val="9"/>
                <c:pt idx="0">
                  <c:v>sostenibilidad ambiental</c:v>
                </c:pt>
                <c:pt idx="1">
                  <c:v>movilidad y accesibilidad</c:v>
                </c:pt>
                <c:pt idx="2">
                  <c:v>servicios</c:v>
                </c:pt>
                <c:pt idx="3">
                  <c:v>dinámica cultural</c:v>
                </c:pt>
                <c:pt idx="4">
                  <c:v>dinámica gubernamental</c:v>
                </c:pt>
                <c:pt idx="5">
                  <c:v>dinámicas sociales</c:v>
                </c:pt>
                <c:pt idx="6">
                  <c:v>economía y consumo</c:v>
                </c:pt>
                <c:pt idx="7">
                  <c:v>infraestructura</c:v>
                </c:pt>
                <c:pt idx="8">
                  <c:v>seguridad y protección</c:v>
                </c:pt>
              </c:strCache>
            </c:strRef>
          </c:cat>
          <c:val>
            <c:numRef>
              <c:f>Resultados!$F$5:$F$13</c:f>
              <c:numCache>
                <c:formatCode>0.00</c:formatCode>
                <c:ptCount val="9"/>
                <c:pt idx="0">
                  <c:v>2.1875</c:v>
                </c:pt>
                <c:pt idx="1">
                  <c:v>1.896551724137931</c:v>
                </c:pt>
                <c:pt idx="2">
                  <c:v>2</c:v>
                </c:pt>
                <c:pt idx="3">
                  <c:v>1.4285714285714284</c:v>
                </c:pt>
                <c:pt idx="4">
                  <c:v>2</c:v>
                </c:pt>
                <c:pt idx="5">
                  <c:v>2</c:v>
                </c:pt>
                <c:pt idx="6">
                  <c:v>1.375</c:v>
                </c:pt>
                <c:pt idx="7">
                  <c:v>2.8000000000000003</c:v>
                </c:pt>
                <c:pt idx="8">
                  <c:v>2.2857142857142856</c:v>
                </c:pt>
              </c:numCache>
            </c:numRef>
          </c:val>
          <c:extLst>
            <c:ext xmlns:c16="http://schemas.microsoft.com/office/drawing/2014/chart" uri="{C3380CC4-5D6E-409C-BE32-E72D297353CC}">
              <c16:uniqueId val="{00000000-996B-4118-BA53-99782ED03FBA}"/>
            </c:ext>
          </c:extLst>
        </c:ser>
        <c:dLbls>
          <c:showLegendKey val="0"/>
          <c:showVal val="1"/>
          <c:showCatName val="0"/>
          <c:showSerName val="0"/>
          <c:showPercent val="0"/>
          <c:showBubbleSize val="0"/>
        </c:dLbls>
        <c:axId val="551674271"/>
        <c:axId val="551684351"/>
      </c:radarChart>
      <c:catAx>
        <c:axId val="551674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VE"/>
          </a:p>
        </c:txPr>
        <c:crossAx val="551684351"/>
        <c:crosses val="autoZero"/>
        <c:auto val="1"/>
        <c:lblAlgn val="ctr"/>
        <c:lblOffset val="100"/>
        <c:noMultiLvlLbl val="0"/>
      </c:catAx>
      <c:valAx>
        <c:axId val="551684351"/>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VE"/>
          </a:p>
        </c:txPr>
        <c:crossAx val="55167427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V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7</xdr:col>
      <xdr:colOff>9525</xdr:colOff>
      <xdr:row>0</xdr:row>
      <xdr:rowOff>0</xdr:rowOff>
    </xdr:from>
    <xdr:to>
      <xdr:col>13</xdr:col>
      <xdr:colOff>180975</xdr:colOff>
      <xdr:row>12</xdr:row>
      <xdr:rowOff>180975</xdr:rowOff>
    </xdr:to>
    <xdr:pic>
      <xdr:nvPicPr>
        <xdr:cNvPr id="2" name="Imagen 1">
          <a:extLst>
            <a:ext uri="{FF2B5EF4-FFF2-40B4-BE49-F238E27FC236}">
              <a16:creationId xmlns:a16="http://schemas.microsoft.com/office/drawing/2014/main" id="{023E1FB9-6013-0603-BE26-D4FFC88BF494}"/>
            </a:ext>
          </a:extLst>
        </xdr:cNvPr>
        <xdr:cNvPicPr>
          <a:picLocks noChangeAspect="1"/>
        </xdr:cNvPicPr>
      </xdr:nvPicPr>
      <xdr:blipFill>
        <a:blip xmlns:r="http://schemas.openxmlformats.org/officeDocument/2006/relationships" r:embed="rId1">
          <a:alphaModFix amt="70000"/>
        </a:blip>
        <a:stretch>
          <a:fillRect/>
        </a:stretch>
      </xdr:blipFill>
      <xdr:spPr>
        <a:xfrm>
          <a:off x="8658225" y="0"/>
          <a:ext cx="4743450" cy="47720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15</xdr:col>
      <xdr:colOff>369570</xdr:colOff>
      <xdr:row>10</xdr:row>
      <xdr:rowOff>114529</xdr:rowOff>
    </xdr:to>
    <xdr:pic>
      <xdr:nvPicPr>
        <xdr:cNvPr id="2" name="Imagen 1">
          <a:extLst>
            <a:ext uri="{FF2B5EF4-FFF2-40B4-BE49-F238E27FC236}">
              <a16:creationId xmlns:a16="http://schemas.microsoft.com/office/drawing/2014/main" id="{8849DBE3-1327-A49F-A87A-9A7DC54FC46D}"/>
            </a:ext>
          </a:extLst>
        </xdr:cNvPr>
        <xdr:cNvPicPr>
          <a:picLocks noChangeAspect="1"/>
        </xdr:cNvPicPr>
      </xdr:nvPicPr>
      <xdr:blipFill>
        <a:blip xmlns:r="http://schemas.openxmlformats.org/officeDocument/2006/relationships" r:embed="rId1"/>
        <a:stretch>
          <a:fillRect/>
        </a:stretch>
      </xdr:blipFill>
      <xdr:spPr>
        <a:xfrm>
          <a:off x="8505825" y="0"/>
          <a:ext cx="7400925" cy="397215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14</xdr:col>
      <xdr:colOff>662940</xdr:colOff>
      <xdr:row>10</xdr:row>
      <xdr:rowOff>134757</xdr:rowOff>
    </xdr:to>
    <xdr:pic>
      <xdr:nvPicPr>
        <xdr:cNvPr id="3" name="Imagen 2">
          <a:extLst>
            <a:ext uri="{FF2B5EF4-FFF2-40B4-BE49-F238E27FC236}">
              <a16:creationId xmlns:a16="http://schemas.microsoft.com/office/drawing/2014/main" id="{2A291903-CB2C-DC5E-D12F-321DC1B15951}"/>
            </a:ext>
          </a:extLst>
        </xdr:cNvPr>
        <xdr:cNvPicPr>
          <a:picLocks noChangeAspect="1"/>
        </xdr:cNvPicPr>
      </xdr:nvPicPr>
      <xdr:blipFill>
        <a:blip xmlns:r="http://schemas.openxmlformats.org/officeDocument/2006/relationships" r:embed="rId1"/>
        <a:stretch>
          <a:fillRect/>
        </a:stretch>
      </xdr:blipFill>
      <xdr:spPr>
        <a:xfrm>
          <a:off x="8505825" y="0"/>
          <a:ext cx="6907530" cy="406477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6</xdr:col>
      <xdr:colOff>27622</xdr:colOff>
      <xdr:row>4</xdr:row>
      <xdr:rowOff>0</xdr:rowOff>
    </xdr:from>
    <xdr:to>
      <xdr:col>7</xdr:col>
      <xdr:colOff>2762250</xdr:colOff>
      <xdr:row>14</xdr:row>
      <xdr:rowOff>445770</xdr:rowOff>
    </xdr:to>
    <xdr:graphicFrame macro="">
      <xdr:nvGraphicFramePr>
        <xdr:cNvPr id="4" name="Gráfico 3">
          <a:extLst>
            <a:ext uri="{FF2B5EF4-FFF2-40B4-BE49-F238E27FC236}">
              <a16:creationId xmlns:a16="http://schemas.microsoft.com/office/drawing/2014/main" id="{5BCC82FC-984E-0175-F0BF-3744231769D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xdr:colOff>
      <xdr:row>0</xdr:row>
      <xdr:rowOff>0</xdr:rowOff>
    </xdr:from>
    <xdr:to>
      <xdr:col>13</xdr:col>
      <xdr:colOff>129540</xdr:colOff>
      <xdr:row>13</xdr:row>
      <xdr:rowOff>96771</xdr:rowOff>
    </xdr:to>
    <xdr:pic>
      <xdr:nvPicPr>
        <xdr:cNvPr id="2" name="Imagen 1">
          <a:extLst>
            <a:ext uri="{FF2B5EF4-FFF2-40B4-BE49-F238E27FC236}">
              <a16:creationId xmlns:a16="http://schemas.microsoft.com/office/drawing/2014/main" id="{47FED4A5-199A-E4CF-E1F9-C205B3309E30}"/>
            </a:ext>
          </a:extLst>
        </xdr:cNvPr>
        <xdr:cNvPicPr>
          <a:picLocks noChangeAspect="1"/>
        </xdr:cNvPicPr>
      </xdr:nvPicPr>
      <xdr:blipFill>
        <a:blip xmlns:r="http://schemas.openxmlformats.org/officeDocument/2006/relationships" r:embed="rId1"/>
        <a:stretch>
          <a:fillRect/>
        </a:stretch>
      </xdr:blipFill>
      <xdr:spPr>
        <a:xfrm>
          <a:off x="7067551" y="0"/>
          <a:ext cx="5600699" cy="42249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19051</xdr:colOff>
      <xdr:row>0</xdr:row>
      <xdr:rowOff>91441</xdr:rowOff>
    </xdr:from>
    <xdr:to>
      <xdr:col>14</xdr:col>
      <xdr:colOff>745498</xdr:colOff>
      <xdr:row>7</xdr:row>
      <xdr:rowOff>476250</xdr:rowOff>
    </xdr:to>
    <xdr:pic>
      <xdr:nvPicPr>
        <xdr:cNvPr id="2" name="Imagen 1">
          <a:extLst>
            <a:ext uri="{FF2B5EF4-FFF2-40B4-BE49-F238E27FC236}">
              <a16:creationId xmlns:a16="http://schemas.microsoft.com/office/drawing/2014/main" id="{7C13B91F-6524-0D21-2987-6B0D1EBC22E8}"/>
            </a:ext>
          </a:extLst>
        </xdr:cNvPr>
        <xdr:cNvPicPr>
          <a:picLocks noChangeAspect="1"/>
        </xdr:cNvPicPr>
      </xdr:nvPicPr>
      <xdr:blipFill rotWithShape="1">
        <a:blip xmlns:r="http://schemas.openxmlformats.org/officeDocument/2006/relationships" r:embed="rId1"/>
        <a:srcRect l="9259" t="18596" r="8479" b="628"/>
        <a:stretch/>
      </xdr:blipFill>
      <xdr:spPr>
        <a:xfrm>
          <a:off x="8524876" y="91441"/>
          <a:ext cx="6980562" cy="38519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0</xdr:row>
      <xdr:rowOff>125730</xdr:rowOff>
    </xdr:from>
    <xdr:to>
      <xdr:col>15</xdr:col>
      <xdr:colOff>0</xdr:colOff>
      <xdr:row>8</xdr:row>
      <xdr:rowOff>327154</xdr:rowOff>
    </xdr:to>
    <xdr:pic>
      <xdr:nvPicPr>
        <xdr:cNvPr id="2" name="Imagen 1">
          <a:extLst>
            <a:ext uri="{FF2B5EF4-FFF2-40B4-BE49-F238E27FC236}">
              <a16:creationId xmlns:a16="http://schemas.microsoft.com/office/drawing/2014/main" id="{E5DF743B-DD74-CF5E-C2AF-BCBC850282D3}"/>
            </a:ext>
          </a:extLst>
        </xdr:cNvPr>
        <xdr:cNvPicPr>
          <a:picLocks noChangeAspect="1"/>
        </xdr:cNvPicPr>
      </xdr:nvPicPr>
      <xdr:blipFill>
        <a:blip xmlns:r="http://schemas.openxmlformats.org/officeDocument/2006/relationships" r:embed="rId1"/>
        <a:stretch>
          <a:fillRect/>
        </a:stretch>
      </xdr:blipFill>
      <xdr:spPr>
        <a:xfrm>
          <a:off x="8505825" y="125730"/>
          <a:ext cx="7019925" cy="411238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240031</xdr:colOff>
      <xdr:row>0</xdr:row>
      <xdr:rowOff>0</xdr:rowOff>
    </xdr:from>
    <xdr:to>
      <xdr:col>15</xdr:col>
      <xdr:colOff>114301</xdr:colOff>
      <xdr:row>13</xdr:row>
      <xdr:rowOff>86116</xdr:rowOff>
    </xdr:to>
    <xdr:pic>
      <xdr:nvPicPr>
        <xdr:cNvPr id="2" name="Imagen 1">
          <a:extLst>
            <a:ext uri="{FF2B5EF4-FFF2-40B4-BE49-F238E27FC236}">
              <a16:creationId xmlns:a16="http://schemas.microsoft.com/office/drawing/2014/main" id="{FC1456CB-7482-7910-505A-1225E9E72F65}"/>
            </a:ext>
          </a:extLst>
        </xdr:cNvPr>
        <xdr:cNvPicPr>
          <a:picLocks noChangeAspect="1"/>
        </xdr:cNvPicPr>
      </xdr:nvPicPr>
      <xdr:blipFill>
        <a:blip xmlns:r="http://schemas.openxmlformats.org/officeDocument/2006/relationships" r:embed="rId1"/>
        <a:stretch>
          <a:fillRect/>
        </a:stretch>
      </xdr:blipFill>
      <xdr:spPr>
        <a:xfrm>
          <a:off x="8498206" y="0"/>
          <a:ext cx="7151370" cy="388468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11430</xdr:colOff>
      <xdr:row>0</xdr:row>
      <xdr:rowOff>0</xdr:rowOff>
    </xdr:from>
    <xdr:to>
      <xdr:col>15</xdr:col>
      <xdr:colOff>371475</xdr:colOff>
      <xdr:row>15</xdr:row>
      <xdr:rowOff>10568</xdr:rowOff>
    </xdr:to>
    <xdr:pic>
      <xdr:nvPicPr>
        <xdr:cNvPr id="2" name="Imagen 1">
          <a:extLst>
            <a:ext uri="{FF2B5EF4-FFF2-40B4-BE49-F238E27FC236}">
              <a16:creationId xmlns:a16="http://schemas.microsoft.com/office/drawing/2014/main" id="{741409DB-40B1-0658-B192-9D6DD1C4FC6E}"/>
            </a:ext>
          </a:extLst>
        </xdr:cNvPr>
        <xdr:cNvPicPr>
          <a:picLocks noChangeAspect="1"/>
        </xdr:cNvPicPr>
      </xdr:nvPicPr>
      <xdr:blipFill>
        <a:blip xmlns:r="http://schemas.openxmlformats.org/officeDocument/2006/relationships" r:embed="rId1"/>
        <a:stretch>
          <a:fillRect/>
        </a:stretch>
      </xdr:blipFill>
      <xdr:spPr>
        <a:xfrm>
          <a:off x="8517255" y="0"/>
          <a:ext cx="7389495" cy="417299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7620</xdr:colOff>
      <xdr:row>0</xdr:row>
      <xdr:rowOff>0</xdr:rowOff>
    </xdr:from>
    <xdr:to>
      <xdr:col>15</xdr:col>
      <xdr:colOff>436245</xdr:colOff>
      <xdr:row>13</xdr:row>
      <xdr:rowOff>34988</xdr:rowOff>
    </xdr:to>
    <xdr:pic>
      <xdr:nvPicPr>
        <xdr:cNvPr id="3" name="Imagen 2">
          <a:extLst>
            <a:ext uri="{FF2B5EF4-FFF2-40B4-BE49-F238E27FC236}">
              <a16:creationId xmlns:a16="http://schemas.microsoft.com/office/drawing/2014/main" id="{30BD1088-DDB0-12C8-9FB6-52E0B6C31D7F}"/>
            </a:ext>
          </a:extLst>
        </xdr:cNvPr>
        <xdr:cNvPicPr>
          <a:picLocks noChangeAspect="1"/>
        </xdr:cNvPicPr>
      </xdr:nvPicPr>
      <xdr:blipFill>
        <a:blip xmlns:r="http://schemas.openxmlformats.org/officeDocument/2006/relationships" r:embed="rId1"/>
        <a:stretch>
          <a:fillRect/>
        </a:stretch>
      </xdr:blipFill>
      <xdr:spPr>
        <a:xfrm>
          <a:off x="8513445" y="0"/>
          <a:ext cx="7469505" cy="395928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9525</xdr:colOff>
      <xdr:row>0</xdr:row>
      <xdr:rowOff>0</xdr:rowOff>
    </xdr:from>
    <xdr:to>
      <xdr:col>15</xdr:col>
      <xdr:colOff>339090</xdr:colOff>
      <xdr:row>8</xdr:row>
      <xdr:rowOff>86993</xdr:rowOff>
    </xdr:to>
    <xdr:pic>
      <xdr:nvPicPr>
        <xdr:cNvPr id="2" name="Imagen 1">
          <a:extLst>
            <a:ext uri="{FF2B5EF4-FFF2-40B4-BE49-F238E27FC236}">
              <a16:creationId xmlns:a16="http://schemas.microsoft.com/office/drawing/2014/main" id="{28600DC5-1779-4BF1-9411-83BC5CE3AC10}"/>
            </a:ext>
          </a:extLst>
        </xdr:cNvPr>
        <xdr:cNvPicPr>
          <a:picLocks noChangeAspect="1"/>
        </xdr:cNvPicPr>
      </xdr:nvPicPr>
      <xdr:blipFill>
        <a:blip xmlns:r="http://schemas.openxmlformats.org/officeDocument/2006/relationships" r:embed="rId1"/>
        <a:stretch>
          <a:fillRect/>
        </a:stretch>
      </xdr:blipFill>
      <xdr:spPr>
        <a:xfrm>
          <a:off x="8515350" y="0"/>
          <a:ext cx="7359015" cy="380364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26671</xdr:colOff>
      <xdr:row>0</xdr:row>
      <xdr:rowOff>15241</xdr:rowOff>
    </xdr:from>
    <xdr:to>
      <xdr:col>15</xdr:col>
      <xdr:colOff>495301</xdr:colOff>
      <xdr:row>10</xdr:row>
      <xdr:rowOff>2983</xdr:rowOff>
    </xdr:to>
    <xdr:pic>
      <xdr:nvPicPr>
        <xdr:cNvPr id="2" name="Imagen 1">
          <a:extLst>
            <a:ext uri="{FF2B5EF4-FFF2-40B4-BE49-F238E27FC236}">
              <a16:creationId xmlns:a16="http://schemas.microsoft.com/office/drawing/2014/main" id="{02A51314-5552-D68D-4F4D-4836FD178CE3}"/>
            </a:ext>
          </a:extLst>
        </xdr:cNvPr>
        <xdr:cNvPicPr>
          <a:picLocks noChangeAspect="1"/>
        </xdr:cNvPicPr>
      </xdr:nvPicPr>
      <xdr:blipFill>
        <a:blip xmlns:r="http://schemas.openxmlformats.org/officeDocument/2006/relationships" r:embed="rId1"/>
        <a:stretch>
          <a:fillRect/>
        </a:stretch>
      </xdr:blipFill>
      <xdr:spPr>
        <a:xfrm>
          <a:off x="8532496" y="15241"/>
          <a:ext cx="7498080" cy="391775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cioteca.caf.com/handle/123456789/2015" TargetMode="External"/><Relationship Id="rId2" Type="http://schemas.openxmlformats.org/officeDocument/2006/relationships/hyperlink" Target="https://www.caf.com/media/4670212/01092024_pag-es-manual-caf_-taller-guia-de-intervenciones-en-ep.pdf" TargetMode="External"/><Relationship Id="rId1" Type="http://schemas.openxmlformats.org/officeDocument/2006/relationships/hyperlink" Target="https://www.caf.com/es/temas/c/ciudades/lineas-de-accion-desarrollo-urbano/espacios-publicos-de-calidad/"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3" Type="http://schemas.openxmlformats.org/officeDocument/2006/relationships/hyperlink" Target="https://scioteca.caf.com/handle/123456789/2015" TargetMode="External"/><Relationship Id="rId2" Type="http://schemas.openxmlformats.org/officeDocument/2006/relationships/hyperlink" Target="https://www.caf.com/media/4670212/01092024_pag-es-manual-caf_-taller-guia-de-intervenciones-en-ep.pdf" TargetMode="External"/><Relationship Id="rId1" Type="http://schemas.openxmlformats.org/officeDocument/2006/relationships/hyperlink" Target="https://www.caf.com/es/temas/c/ciudades/lineas-de-accion-desarrollo-urbano/espacios-publicos-de-calidad/"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af.com/media/4670212/01092024_pag-es-manual-caf_-taller-guia-de-intervenciones-en-ep.pdf" TargetMode="External"/><Relationship Id="rId1" Type="http://schemas.openxmlformats.org/officeDocument/2006/relationships/hyperlink" Target="https://scioteca.caf.com/handle/123456789/2015"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12E6D-EA51-4BBF-8865-05E849E671A0}">
  <sheetPr>
    <tabColor theme="0" tint="-0.499984740745262"/>
  </sheetPr>
  <dimension ref="A1:N13"/>
  <sheetViews>
    <sheetView tabSelected="1" workbookViewId="0"/>
  </sheetViews>
  <sheetFormatPr baseColWidth="10" defaultColWidth="11.44140625" defaultRowHeight="14.4" x14ac:dyDescent="0.3"/>
  <cols>
    <col min="1" max="1" width="3.6640625" style="90" customWidth="1"/>
    <col min="2" max="2" width="4.44140625" style="98" customWidth="1"/>
    <col min="3" max="3" width="32.33203125" style="90" customWidth="1"/>
    <col min="4" max="4" width="28.109375" style="90" customWidth="1"/>
    <col min="5" max="5" width="29.6640625" style="90" customWidth="1"/>
    <col min="6" max="6" width="28.109375" style="90" customWidth="1"/>
    <col min="7" max="7" width="3.33203125" style="90" customWidth="1"/>
    <col min="8" max="16384" width="11.44140625" style="90"/>
  </cols>
  <sheetData>
    <row r="1" spans="1:14" ht="15" thickBot="1" x14ac:dyDescent="0.35">
      <c r="A1" s="85"/>
      <c r="B1" s="86"/>
      <c r="C1" s="87"/>
      <c r="D1" s="87"/>
      <c r="E1" s="87"/>
      <c r="F1" s="87"/>
      <c r="G1" s="88"/>
      <c r="H1" s="89"/>
      <c r="I1" s="89"/>
      <c r="J1" s="89"/>
      <c r="K1" s="89"/>
      <c r="L1" s="89"/>
      <c r="M1" s="89"/>
      <c r="N1" s="89"/>
    </row>
    <row r="2" spans="1:14" s="93" customFormat="1" ht="25.95" customHeight="1" x14ac:dyDescent="0.3">
      <c r="A2" s="91"/>
      <c r="B2" s="99" t="s">
        <v>0</v>
      </c>
      <c r="C2" s="100"/>
      <c r="D2" s="100"/>
      <c r="E2" s="100"/>
      <c r="F2" s="101"/>
      <c r="G2" s="85"/>
      <c r="H2" s="92"/>
      <c r="I2" s="92"/>
      <c r="J2" s="92"/>
      <c r="K2" s="92"/>
      <c r="L2" s="92"/>
      <c r="M2" s="92"/>
      <c r="N2" s="92"/>
    </row>
    <row r="3" spans="1:14" ht="72" customHeight="1" x14ac:dyDescent="0.3">
      <c r="A3" s="91"/>
      <c r="B3" s="102" t="s">
        <v>1</v>
      </c>
      <c r="C3" s="103"/>
      <c r="D3" s="103"/>
      <c r="E3" s="103"/>
      <c r="F3" s="104"/>
      <c r="G3" s="91"/>
      <c r="H3" s="89"/>
      <c r="I3" s="89"/>
      <c r="J3" s="89"/>
      <c r="K3" s="89"/>
      <c r="L3" s="89"/>
      <c r="M3" s="89"/>
      <c r="N3" s="89"/>
    </row>
    <row r="4" spans="1:14" x14ac:dyDescent="0.3">
      <c r="A4" s="91"/>
      <c r="B4" s="105"/>
      <c r="C4" s="106"/>
      <c r="D4" s="107"/>
      <c r="E4" s="107"/>
      <c r="F4" s="108"/>
      <c r="G4" s="91"/>
      <c r="H4" s="89"/>
      <c r="I4" s="89"/>
      <c r="J4" s="89"/>
      <c r="K4" s="89"/>
      <c r="L4" s="89"/>
      <c r="M4" s="89"/>
      <c r="N4" s="89"/>
    </row>
    <row r="5" spans="1:14" s="93" customFormat="1" ht="48.6" customHeight="1" thickBot="1" x14ac:dyDescent="0.35">
      <c r="A5" s="85"/>
      <c r="B5" s="109">
        <v>1</v>
      </c>
      <c r="C5" s="82" t="s">
        <v>175</v>
      </c>
      <c r="D5" s="82"/>
      <c r="E5" s="82"/>
      <c r="F5" s="83"/>
      <c r="G5" s="85"/>
      <c r="H5" s="92"/>
      <c r="I5" s="92"/>
      <c r="J5" s="92"/>
      <c r="K5" s="92"/>
      <c r="L5" s="92"/>
      <c r="M5" s="92"/>
      <c r="N5" s="92"/>
    </row>
    <row r="6" spans="1:14" s="93" customFormat="1" ht="31.95" customHeight="1" thickBot="1" x14ac:dyDescent="0.35">
      <c r="A6" s="85"/>
      <c r="B6" s="109">
        <v>2</v>
      </c>
      <c r="C6" s="82" t="s">
        <v>176</v>
      </c>
      <c r="D6" s="82"/>
      <c r="E6" s="82"/>
      <c r="F6" s="83"/>
      <c r="G6" s="85"/>
      <c r="H6" s="92"/>
      <c r="I6" s="92"/>
      <c r="J6" s="92"/>
      <c r="K6" s="92"/>
      <c r="L6" s="92"/>
      <c r="M6" s="92"/>
      <c r="N6" s="92"/>
    </row>
    <row r="7" spans="1:14" s="93" customFormat="1" ht="29.4" customHeight="1" thickBot="1" x14ac:dyDescent="0.35">
      <c r="A7" s="85"/>
      <c r="B7" s="109">
        <v>3</v>
      </c>
      <c r="C7" s="82" t="s">
        <v>177</v>
      </c>
      <c r="D7" s="82"/>
      <c r="E7" s="82"/>
      <c r="F7" s="83"/>
      <c r="G7" s="85"/>
      <c r="H7" s="92"/>
      <c r="I7" s="92"/>
      <c r="J7" s="92"/>
      <c r="K7" s="92"/>
      <c r="L7" s="92"/>
      <c r="M7" s="92"/>
      <c r="N7" s="92"/>
    </row>
    <row r="8" spans="1:14" s="93" customFormat="1" ht="30.6" customHeight="1" thickBot="1" x14ac:dyDescent="0.35">
      <c r="A8" s="85"/>
      <c r="B8" s="109">
        <v>4</v>
      </c>
      <c r="C8" s="81" t="s">
        <v>178</v>
      </c>
      <c r="D8" s="82"/>
      <c r="E8" s="82"/>
      <c r="F8" s="83"/>
      <c r="G8" s="85"/>
      <c r="H8" s="92"/>
      <c r="I8" s="92"/>
      <c r="J8" s="92"/>
      <c r="K8" s="92"/>
      <c r="L8" s="92"/>
      <c r="M8" s="92"/>
      <c r="N8" s="92"/>
    </row>
    <row r="9" spans="1:14" s="93" customFormat="1" ht="41.25" customHeight="1" thickBot="1" x14ac:dyDescent="0.35">
      <c r="A9" s="85"/>
      <c r="B9" s="109">
        <v>5</v>
      </c>
      <c r="C9" s="81" t="s">
        <v>174</v>
      </c>
      <c r="D9" s="82"/>
      <c r="E9" s="82"/>
      <c r="F9" s="83"/>
      <c r="G9" s="85"/>
      <c r="H9" s="92"/>
      <c r="I9" s="92"/>
      <c r="J9" s="92"/>
      <c r="K9" s="92"/>
      <c r="L9" s="92"/>
      <c r="M9" s="92"/>
      <c r="N9" s="92"/>
    </row>
    <row r="10" spans="1:14" ht="16.2" customHeight="1" x14ac:dyDescent="0.3">
      <c r="A10" s="91"/>
      <c r="B10" s="110"/>
      <c r="C10" s="111"/>
      <c r="D10" s="111"/>
      <c r="E10" s="111"/>
      <c r="F10" s="112"/>
      <c r="G10" s="91"/>
      <c r="H10" s="89"/>
      <c r="I10" s="89"/>
      <c r="J10" s="89"/>
      <c r="K10" s="89"/>
      <c r="L10" s="89"/>
      <c r="M10" s="89"/>
      <c r="N10" s="89"/>
    </row>
    <row r="11" spans="1:14" ht="24.6" customHeight="1" x14ac:dyDescent="0.3">
      <c r="A11" s="91"/>
      <c r="B11" s="113"/>
      <c r="C11" s="114" t="s">
        <v>179</v>
      </c>
      <c r="D11" s="114" t="s">
        <v>180</v>
      </c>
      <c r="E11" s="115" t="s">
        <v>181</v>
      </c>
      <c r="F11" s="112"/>
      <c r="G11" s="91"/>
      <c r="H11" s="89"/>
      <c r="I11" s="89"/>
      <c r="J11" s="89"/>
      <c r="K11" s="89"/>
      <c r="L11" s="89"/>
      <c r="M11" s="89"/>
      <c r="N11" s="89"/>
    </row>
    <row r="12" spans="1:14" ht="15" thickBot="1" x14ac:dyDescent="0.35">
      <c r="A12" s="94"/>
      <c r="B12" s="116"/>
      <c r="C12" s="117"/>
      <c r="D12" s="117"/>
      <c r="E12" s="117"/>
      <c r="F12" s="118"/>
      <c r="G12" s="94"/>
      <c r="H12" s="89"/>
      <c r="I12" s="89"/>
      <c r="J12" s="89"/>
      <c r="K12" s="89"/>
      <c r="L12" s="89"/>
      <c r="M12" s="89"/>
      <c r="N12" s="89"/>
    </row>
    <row r="13" spans="1:14" ht="15" thickBot="1" x14ac:dyDescent="0.35">
      <c r="A13" s="85"/>
      <c r="B13" s="95"/>
      <c r="C13" s="96"/>
      <c r="D13" s="97"/>
      <c r="E13" s="97"/>
      <c r="F13" s="94"/>
      <c r="G13" s="91"/>
      <c r="H13" s="89"/>
      <c r="I13" s="89"/>
      <c r="J13" s="89"/>
      <c r="K13" s="89"/>
      <c r="L13" s="89"/>
      <c r="M13" s="89"/>
      <c r="N13" s="89"/>
    </row>
  </sheetData>
  <sheetProtection algorithmName="SHA-512" hashValue="7Lj211XqnwyYQceTwGoCRsqXHiB2q880Cm8FQltkiKX5BBEMOfw7CcGNBVC2Cf4Mvc6SBFLsA2/EoQ5OEFo4KA==" saltValue="W/2Xd9dVTx+T8j0Cu3o//w==" spinCount="100000" sheet="1" objects="1" scenarios="1"/>
  <mergeCells count="7">
    <mergeCell ref="C9:F9"/>
    <mergeCell ref="B2:F2"/>
    <mergeCell ref="C6:F6"/>
    <mergeCell ref="C7:F7"/>
    <mergeCell ref="C8:F8"/>
    <mergeCell ref="B3:F3"/>
    <mergeCell ref="C5:F5"/>
  </mergeCells>
  <hyperlinks>
    <hyperlink ref="E11" r:id="rId1" display="Visita la Web de espacios públicos de CAF" xr:uid="{1DCD9330-F25E-4D90-9B78-E09FE247C89C}"/>
    <hyperlink ref="D11" r:id="rId2" display="Visita el manual de Taller de espacios publicos" xr:uid="{EEC59FE1-64D1-4AE8-A2C5-3BBED339FE5D}"/>
    <hyperlink ref="C11" r:id="rId3" display="Visita aquí la Guía" xr:uid="{5827998F-5DDC-4350-8BF0-8F6C215348DC}"/>
  </hyperlinks>
  <pageMargins left="0.7" right="0.7" top="0.75" bottom="0.75" header="0.3" footer="0.3"/>
  <drawing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40ED9-36D0-4EA5-AB5B-397899D76A45}">
  <sheetPr>
    <tabColor theme="0" tint="-0.14999847407452621"/>
  </sheetPr>
  <dimension ref="A1:I9"/>
  <sheetViews>
    <sheetView workbookViewId="0"/>
  </sheetViews>
  <sheetFormatPr baseColWidth="10" defaultColWidth="11.44140625" defaultRowHeight="14.4" x14ac:dyDescent="0.3"/>
  <cols>
    <col min="1" max="2" width="4.33203125" style="90" customWidth="1"/>
    <col min="3" max="3" width="69.33203125" style="90" customWidth="1"/>
    <col min="4" max="4" width="18.88671875" style="90" customWidth="1"/>
    <col min="5" max="5" width="23.6640625" style="90" customWidth="1"/>
    <col min="6" max="6" width="3.6640625" style="90" customWidth="1"/>
    <col min="7" max="16384" width="11.44140625" style="90"/>
  </cols>
  <sheetData>
    <row r="1" spans="1:9" ht="15" thickBot="1" x14ac:dyDescent="0.35">
      <c r="A1" s="163"/>
      <c r="B1" s="164"/>
      <c r="C1" s="165"/>
      <c r="D1" s="165"/>
      <c r="E1" s="165"/>
      <c r="F1" s="165"/>
    </row>
    <row r="2" spans="1:9" ht="24.6" customHeight="1" thickBot="1" x14ac:dyDescent="0.35">
      <c r="A2" s="166"/>
      <c r="B2" s="167" t="s">
        <v>81</v>
      </c>
      <c r="C2" s="168"/>
      <c r="D2" s="169"/>
      <c r="E2" s="232" t="s">
        <v>38</v>
      </c>
      <c r="F2" s="171"/>
    </row>
    <row r="3" spans="1:9" s="93" customFormat="1" ht="56.25" customHeight="1" thickBot="1" x14ac:dyDescent="0.35">
      <c r="A3" s="166"/>
      <c r="B3" s="172" t="s">
        <v>196</v>
      </c>
      <c r="C3" s="173"/>
      <c r="D3" s="174"/>
      <c r="E3" s="233">
        <f>'Ponderación ejes'!E12</f>
        <v>9.0909090909090912E-2</v>
      </c>
      <c r="F3" s="171"/>
    </row>
    <row r="4" spans="1:9" ht="15" thickBot="1" x14ac:dyDescent="0.35">
      <c r="A4" s="176"/>
      <c r="B4" s="189" t="s">
        <v>23</v>
      </c>
      <c r="C4" s="190" t="s">
        <v>39</v>
      </c>
      <c r="D4" s="178" t="s">
        <v>25</v>
      </c>
      <c r="E4" s="193" t="s">
        <v>40</v>
      </c>
      <c r="F4" s="179"/>
    </row>
    <row r="5" spans="1:9" ht="49.95" customHeight="1" thickBot="1" x14ac:dyDescent="0.35">
      <c r="A5" s="176"/>
      <c r="B5" s="234" t="s">
        <v>82</v>
      </c>
      <c r="C5" s="235" t="s">
        <v>119</v>
      </c>
      <c r="D5" s="180">
        <v>5</v>
      </c>
      <c r="E5" s="194">
        <f>(1+D5)/(SUM($D$5:$D$7)+2)*'Ponderación ejes'!$E$12</f>
        <v>3.6363636363636369E-2</v>
      </c>
      <c r="F5" s="179"/>
      <c r="H5" s="181"/>
      <c r="I5" s="181"/>
    </row>
    <row r="6" spans="1:9" ht="49.95" customHeight="1" thickBot="1" x14ac:dyDescent="0.35">
      <c r="A6" s="176"/>
      <c r="B6" s="234" t="s">
        <v>83</v>
      </c>
      <c r="C6" s="235" t="s">
        <v>84</v>
      </c>
      <c r="D6" s="180">
        <v>3</v>
      </c>
      <c r="E6" s="194">
        <f>D6/(SUM($D$5:$D$7)+2)*'Ponderación ejes'!$E$12</f>
        <v>1.8181818181818184E-2</v>
      </c>
      <c r="F6" s="179"/>
      <c r="I6" s="181"/>
    </row>
    <row r="7" spans="1:9" ht="56.4" customHeight="1" thickBot="1" x14ac:dyDescent="0.35">
      <c r="A7" s="176"/>
      <c r="B7" s="234" t="s">
        <v>85</v>
      </c>
      <c r="C7" s="236" t="s">
        <v>117</v>
      </c>
      <c r="D7" s="180">
        <v>5</v>
      </c>
      <c r="E7" s="194">
        <f>(1+D7)/(SUM($D$5:$D$7)+2)*'Ponderación ejes'!$E$12</f>
        <v>3.6363636363636369E-2</v>
      </c>
      <c r="F7" s="179"/>
      <c r="H7" s="181"/>
    </row>
    <row r="8" spans="1:9" x14ac:dyDescent="0.3">
      <c r="A8" s="182"/>
      <c r="B8" s="227" t="s">
        <v>112</v>
      </c>
      <c r="C8" s="228"/>
      <c r="D8" s="228"/>
      <c r="E8" s="229"/>
      <c r="F8" s="179"/>
      <c r="H8" s="181"/>
    </row>
    <row r="9" spans="1:9" ht="15" thickBot="1" x14ac:dyDescent="0.35">
      <c r="A9" s="185"/>
      <c r="B9" s="186"/>
      <c r="C9" s="187"/>
      <c r="D9" s="187"/>
      <c r="E9" s="187"/>
      <c r="F9" s="188"/>
    </row>
  </sheetData>
  <sheetProtection algorithmName="SHA-512" hashValue="7riNCeZZWe6Y9ATb9MUs1WZ9T1s6iqnv6ZVo/pLl6AsUKbPjcTlOeOM6xOU70+wM3kSfnmgCoeDteMNdFaaY9w==" saltValue="pD5is1F07m834pVb9wdm/g==" spinCount="100000" sheet="1" objects="1" scenarios="1"/>
  <mergeCells count="3">
    <mergeCell ref="B2:D2"/>
    <mergeCell ref="B3:D3"/>
    <mergeCell ref="B8:E8"/>
  </mergeCells>
  <phoneticPr fontId="7" type="noConversion"/>
  <dataValidations count="1">
    <dataValidation type="list" allowBlank="1" showInputMessage="1" showErrorMessage="1" sqref="D5:D7" xr:uid="{BE21E98E-C583-4E1F-B6B9-BC7C3D7A6EB8}">
      <formula1>"1,2,3,4,5"</formula1>
    </dataValidation>
  </dataValidation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B2626-4B33-41CB-9F3B-2B54C271E5D2}">
  <sheetPr>
    <tabColor theme="5" tint="0.79998168889431442"/>
  </sheetPr>
  <dimension ref="A1:I8"/>
  <sheetViews>
    <sheetView workbookViewId="0"/>
  </sheetViews>
  <sheetFormatPr baseColWidth="10" defaultColWidth="11.44140625" defaultRowHeight="14.4" x14ac:dyDescent="0.3"/>
  <cols>
    <col min="1" max="2" width="4.33203125" style="90" customWidth="1"/>
    <col min="3" max="3" width="69.33203125" style="90" customWidth="1"/>
    <col min="4" max="4" width="18.88671875" style="90" customWidth="1"/>
    <col min="5" max="5" width="23.6640625" style="90" customWidth="1"/>
    <col min="6" max="6" width="3.6640625" style="90" customWidth="1"/>
    <col min="7" max="16384" width="11.44140625" style="90"/>
  </cols>
  <sheetData>
    <row r="1" spans="1:9" ht="15" thickBot="1" x14ac:dyDescent="0.35">
      <c r="A1" s="163"/>
      <c r="B1" s="164"/>
      <c r="C1" s="165"/>
      <c r="D1" s="165"/>
      <c r="E1" s="165"/>
      <c r="F1" s="165"/>
    </row>
    <row r="2" spans="1:9" ht="24.6" customHeight="1" thickBot="1" x14ac:dyDescent="0.35">
      <c r="A2" s="166"/>
      <c r="B2" s="167" t="s">
        <v>74</v>
      </c>
      <c r="C2" s="168"/>
      <c r="D2" s="169"/>
      <c r="E2" s="232" t="s">
        <v>38</v>
      </c>
      <c r="F2" s="171"/>
    </row>
    <row r="3" spans="1:9" s="93" customFormat="1" ht="57" customHeight="1" thickBot="1" x14ac:dyDescent="0.35">
      <c r="A3" s="166"/>
      <c r="B3" s="172" t="s">
        <v>195</v>
      </c>
      <c r="C3" s="173"/>
      <c r="D3" s="174"/>
      <c r="E3" s="233">
        <f>'Ponderación ejes'!E11</f>
        <v>5.4545454545454543E-2</v>
      </c>
      <c r="F3" s="171"/>
    </row>
    <row r="4" spans="1:9" ht="15" thickBot="1" x14ac:dyDescent="0.35">
      <c r="A4" s="176"/>
      <c r="B4" s="189" t="s">
        <v>23</v>
      </c>
      <c r="C4" s="190" t="s">
        <v>39</v>
      </c>
      <c r="D4" s="178" t="s">
        <v>25</v>
      </c>
      <c r="E4" s="193" t="s">
        <v>40</v>
      </c>
      <c r="F4" s="179"/>
    </row>
    <row r="5" spans="1:9" ht="49.95" customHeight="1" thickBot="1" x14ac:dyDescent="0.35">
      <c r="A5" s="176"/>
      <c r="B5" s="218" t="s">
        <v>75</v>
      </c>
      <c r="C5" s="231" t="s">
        <v>76</v>
      </c>
      <c r="D5" s="180">
        <v>3</v>
      </c>
      <c r="E5" s="194">
        <f>D5/SUM($D$5:$D$7)*'Ponderación ejes'!$E$11</f>
        <v>2.0454545454545454E-2</v>
      </c>
      <c r="F5" s="179"/>
      <c r="I5" s="181"/>
    </row>
    <row r="6" spans="1:9" ht="49.95" customHeight="1" thickBot="1" x14ac:dyDescent="0.35">
      <c r="A6" s="176"/>
      <c r="B6" s="218" t="s">
        <v>77</v>
      </c>
      <c r="C6" s="231" t="s">
        <v>78</v>
      </c>
      <c r="D6" s="180">
        <v>3</v>
      </c>
      <c r="E6" s="194">
        <f>D6/SUM($D$5:$D$7)*'Ponderación ejes'!$E$11</f>
        <v>2.0454545454545454E-2</v>
      </c>
      <c r="F6" s="179"/>
    </row>
    <row r="7" spans="1:9" ht="49.95" customHeight="1" thickBot="1" x14ac:dyDescent="0.35">
      <c r="A7" s="176"/>
      <c r="B7" s="218" t="s">
        <v>79</v>
      </c>
      <c r="C7" s="231" t="s">
        <v>80</v>
      </c>
      <c r="D7" s="180">
        <v>2</v>
      </c>
      <c r="E7" s="194">
        <f>D7/SUM($D$5:$D$7)*'Ponderación ejes'!$E$11</f>
        <v>1.3636363636363636E-2</v>
      </c>
      <c r="F7" s="179"/>
    </row>
    <row r="8" spans="1:9" ht="15" thickBot="1" x14ac:dyDescent="0.35">
      <c r="A8" s="185"/>
      <c r="B8" s="186"/>
      <c r="C8" s="187"/>
      <c r="D8" s="187"/>
      <c r="E8" s="187"/>
      <c r="F8" s="188"/>
      <c r="I8" s="181"/>
    </row>
  </sheetData>
  <sheetProtection algorithmName="SHA-512" hashValue="Fw8Q/+wcVFujcPezWyU/y7wHqHM9zpcbdcPJgImsW1/JpQgBIyCHg1Ghr/XOf77yR95l48PNGRUfcA0rMSZtyg==" saltValue="E8Wd8OlFbF2lGAeoeZCmOQ==" spinCount="100000" sheet="1" objects="1" scenarios="1"/>
  <mergeCells count="2">
    <mergeCell ref="B2:D2"/>
    <mergeCell ref="B3:D3"/>
  </mergeCells>
  <phoneticPr fontId="7" type="noConversion"/>
  <dataValidations count="1">
    <dataValidation type="list" allowBlank="1" showInputMessage="1" showErrorMessage="1" sqref="D5:D7" xr:uid="{64C9CD35-3B79-496D-97F9-12FB46910047}">
      <formula1>"1,2,3,4,5"</formula1>
    </dataValidation>
  </dataValidations>
  <pageMargins left="0.7" right="0.7" top="0.75" bottom="0.75" header="0.3" footer="0.3"/>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28653-C572-4E48-A363-2EA94D26638D}">
  <sheetPr>
    <tabColor rgb="FFE0D1FF"/>
  </sheetPr>
  <dimension ref="A1:H9"/>
  <sheetViews>
    <sheetView workbookViewId="0"/>
  </sheetViews>
  <sheetFormatPr baseColWidth="10" defaultColWidth="11.44140625" defaultRowHeight="14.4" x14ac:dyDescent="0.3"/>
  <cols>
    <col min="1" max="2" width="4.33203125" style="90" customWidth="1"/>
    <col min="3" max="3" width="69.33203125" style="90" customWidth="1"/>
    <col min="4" max="4" width="18.88671875" style="90" customWidth="1"/>
    <col min="5" max="5" width="23.6640625" style="90" customWidth="1"/>
    <col min="6" max="6" width="3.6640625" style="90" customWidth="1"/>
    <col min="7" max="16384" width="11.44140625" style="90"/>
  </cols>
  <sheetData>
    <row r="1" spans="1:8" ht="15" thickBot="1" x14ac:dyDescent="0.35">
      <c r="A1" s="163"/>
      <c r="B1" s="164"/>
      <c r="C1" s="165"/>
      <c r="D1" s="165"/>
      <c r="E1" s="165"/>
      <c r="F1" s="165"/>
    </row>
    <row r="2" spans="1:8" ht="24.6" customHeight="1" thickBot="1" x14ac:dyDescent="0.35">
      <c r="A2" s="166"/>
      <c r="B2" s="167" t="s">
        <v>86</v>
      </c>
      <c r="C2" s="168"/>
      <c r="D2" s="169"/>
      <c r="E2" s="226" t="s">
        <v>38</v>
      </c>
      <c r="F2" s="171"/>
    </row>
    <row r="3" spans="1:8" s="93" customFormat="1" ht="63" customHeight="1" thickBot="1" x14ac:dyDescent="0.35">
      <c r="A3" s="166"/>
      <c r="B3" s="172" t="s">
        <v>197</v>
      </c>
      <c r="C3" s="173"/>
      <c r="D3" s="174"/>
      <c r="E3" s="175">
        <f>'Ponderación ejes'!E13</f>
        <v>0.14545454545454545</v>
      </c>
      <c r="F3" s="171"/>
    </row>
    <row r="4" spans="1:8" ht="15" thickBot="1" x14ac:dyDescent="0.35">
      <c r="A4" s="176"/>
      <c r="B4" s="189" t="s">
        <v>23</v>
      </c>
      <c r="C4" s="190" t="s">
        <v>39</v>
      </c>
      <c r="D4" s="178" t="s">
        <v>25</v>
      </c>
      <c r="E4" s="178" t="s">
        <v>40</v>
      </c>
      <c r="F4" s="179"/>
    </row>
    <row r="5" spans="1:8" ht="49.95" customHeight="1" thickBot="1" x14ac:dyDescent="0.35">
      <c r="A5" s="176"/>
      <c r="B5" s="222" t="s">
        <v>87</v>
      </c>
      <c r="C5" s="230" t="s">
        <v>118</v>
      </c>
      <c r="D5" s="180">
        <v>5</v>
      </c>
      <c r="E5" s="194">
        <f>(1+D5)/(SUM($D$5:$D$7)+1)*'Ponderación ejes'!$E$13</f>
        <v>6.2337662337662331E-2</v>
      </c>
      <c r="F5" s="179"/>
      <c r="H5" s="181"/>
    </row>
    <row r="6" spans="1:8" ht="49.95" customHeight="1" thickBot="1" x14ac:dyDescent="0.35">
      <c r="A6" s="176"/>
      <c r="B6" s="222" t="s">
        <v>88</v>
      </c>
      <c r="C6" s="230" t="s">
        <v>89</v>
      </c>
      <c r="D6" s="180">
        <v>4</v>
      </c>
      <c r="E6" s="194">
        <f>D6/(SUM($D$5:$D$7)+1)*'Ponderación ejes'!$E$13</f>
        <v>4.1558441558441551E-2</v>
      </c>
      <c r="F6" s="179"/>
    </row>
    <row r="7" spans="1:8" ht="49.95" customHeight="1" thickBot="1" x14ac:dyDescent="0.35">
      <c r="A7" s="176"/>
      <c r="B7" s="222" t="s">
        <v>90</v>
      </c>
      <c r="C7" s="230" t="s">
        <v>91</v>
      </c>
      <c r="D7" s="180">
        <v>4</v>
      </c>
      <c r="E7" s="194">
        <f>D7/(SUM($D$5:$D$7)+1)*'Ponderación ejes'!$E$13</f>
        <v>4.1558441558441551E-2</v>
      </c>
      <c r="F7" s="179"/>
    </row>
    <row r="8" spans="1:8" x14ac:dyDescent="0.3">
      <c r="A8" s="182"/>
      <c r="B8" s="227" t="s">
        <v>112</v>
      </c>
      <c r="C8" s="228"/>
      <c r="D8" s="228"/>
      <c r="E8" s="229"/>
      <c r="F8" s="179"/>
    </row>
    <row r="9" spans="1:8" ht="15" thickBot="1" x14ac:dyDescent="0.35">
      <c r="A9" s="185"/>
      <c r="B9" s="186"/>
      <c r="C9" s="187"/>
      <c r="D9" s="187"/>
      <c r="E9" s="187"/>
      <c r="F9" s="188"/>
      <c r="H9" s="181"/>
    </row>
  </sheetData>
  <sheetProtection algorithmName="SHA-512" hashValue="OnamhMTHtix2feSAKscGEq9aMLo7WnGIa3+XK2zZmIhrKawt4jJwiiGV2KzDfzvAsuad7vuphcxFqxkh0e+B8g==" saltValue="RGcV4ZnfDcmTvPbySJg+hw==" spinCount="100000" sheet="1" objects="1" scenarios="1"/>
  <mergeCells count="3">
    <mergeCell ref="B2:D2"/>
    <mergeCell ref="B3:D3"/>
    <mergeCell ref="B8:E8"/>
  </mergeCells>
  <phoneticPr fontId="7" type="noConversion"/>
  <dataValidations count="1">
    <dataValidation type="list" allowBlank="1" showInputMessage="1" showErrorMessage="1" sqref="D5:D7" xr:uid="{31210149-3E1F-48EC-B108-E31EF3EBBF89}">
      <formula1>"1,2,3,4,5"</formula1>
    </dataValidation>
  </dataValidations>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C3952-CED7-462C-AE7F-D23E28ECC888}">
  <sheetPr>
    <tabColor theme="0" tint="-0.499984740745262"/>
  </sheetPr>
  <dimension ref="A1:I34"/>
  <sheetViews>
    <sheetView workbookViewId="0"/>
  </sheetViews>
  <sheetFormatPr baseColWidth="10" defaultColWidth="11.44140625" defaultRowHeight="14.4" x14ac:dyDescent="0.3"/>
  <cols>
    <col min="1" max="1" width="3.6640625" style="90" customWidth="1"/>
    <col min="2" max="2" width="4.44140625" style="98" customWidth="1"/>
    <col min="3" max="3" width="40.109375" style="90" customWidth="1"/>
    <col min="4" max="6" width="42.6640625" style="90" customWidth="1"/>
    <col min="7" max="7" width="20.21875" style="90" customWidth="1"/>
    <col min="8" max="8" width="3.33203125" style="90" customWidth="1"/>
    <col min="9" max="16384" width="11.44140625" style="90"/>
  </cols>
  <sheetData>
    <row r="1" spans="1:9" x14ac:dyDescent="0.3">
      <c r="A1" s="163"/>
      <c r="B1" s="164"/>
      <c r="C1" s="165"/>
      <c r="D1" s="165"/>
      <c r="E1" s="165"/>
      <c r="F1" s="165"/>
      <c r="G1" s="165"/>
      <c r="H1" s="165"/>
      <c r="I1" s="195"/>
    </row>
    <row r="2" spans="1:9" s="93" customFormat="1" x14ac:dyDescent="0.3">
      <c r="A2" s="166"/>
      <c r="B2" s="196" t="s">
        <v>92</v>
      </c>
      <c r="C2" s="197"/>
      <c r="D2" s="197"/>
      <c r="E2" s="197"/>
      <c r="F2" s="197"/>
      <c r="G2" s="198"/>
      <c r="H2" s="171"/>
    </row>
    <row r="3" spans="1:9" ht="42.75" customHeight="1" thickBot="1" x14ac:dyDescent="0.35">
      <c r="A3" s="176"/>
      <c r="B3" s="199" t="s">
        <v>198</v>
      </c>
      <c r="C3" s="200"/>
      <c r="D3" s="200"/>
      <c r="E3" s="200"/>
      <c r="F3" s="200"/>
      <c r="G3" s="201"/>
      <c r="H3" s="179"/>
    </row>
    <row r="4" spans="1:9" ht="25.2" customHeight="1" thickBot="1" x14ac:dyDescent="0.35">
      <c r="A4" s="176"/>
      <c r="B4" s="189" t="s">
        <v>23</v>
      </c>
      <c r="C4" s="190" t="s">
        <v>199</v>
      </c>
      <c r="D4" s="205" t="s">
        <v>93</v>
      </c>
      <c r="E4" s="205" t="s">
        <v>94</v>
      </c>
      <c r="F4" s="205" t="s">
        <v>95</v>
      </c>
      <c r="G4" s="177" t="s">
        <v>96</v>
      </c>
      <c r="H4" s="179"/>
    </row>
    <row r="5" spans="1:9" ht="97.8" customHeight="1" thickBot="1" x14ac:dyDescent="0.35">
      <c r="A5" s="176"/>
      <c r="B5" s="191" t="str">
        <f>'Sostenibilidad ambiental'!B5</f>
        <v>1.1</v>
      </c>
      <c r="C5" s="206" t="str">
        <f>'Sostenibilidad ambiental'!C5</f>
        <v>*Elementos naturales: el proyecto incluye zonas verdes, fauna, árboles, cuerpos de agua y otros elementos naturales.</v>
      </c>
      <c r="D5" s="207" t="s">
        <v>97</v>
      </c>
      <c r="E5" s="207" t="s">
        <v>98</v>
      </c>
      <c r="F5" s="208" t="s">
        <v>99</v>
      </c>
      <c r="G5" s="202">
        <v>2</v>
      </c>
      <c r="H5" s="179"/>
    </row>
    <row r="6" spans="1:9" ht="58.2" thickBot="1" x14ac:dyDescent="0.35">
      <c r="A6" s="176"/>
      <c r="B6" s="191" t="str">
        <f>'Sostenibilidad ambiental'!B6</f>
        <v>1.2</v>
      </c>
      <c r="C6" s="206" t="str">
        <f>'Sostenibilidad ambiental'!C6</f>
        <v>*Resiliencia climática: incorpora elementos para resguardarse o mitigar impactos de lluvia, sol extremo, calor, viento, entre otros eventos climáticos.</v>
      </c>
      <c r="D6" s="207" t="s">
        <v>100</v>
      </c>
      <c r="E6" s="207" t="s">
        <v>101</v>
      </c>
      <c r="F6" s="208" t="s">
        <v>102</v>
      </c>
      <c r="G6" s="202">
        <v>2</v>
      </c>
      <c r="H6" s="179"/>
    </row>
    <row r="7" spans="1:9" ht="87" thickBot="1" x14ac:dyDescent="0.35">
      <c r="A7" s="176"/>
      <c r="B7" s="191" t="str">
        <f>'Sostenibilidad ambiental'!B7</f>
        <v>1.3</v>
      </c>
      <c r="C7" s="206" t="str">
        <f>'Sostenibilidad ambiental'!C7</f>
        <v>*Soluciones Basadas en la Naturaleza (SBN): se aplican SBN en vez de soluciones tradicionales de infraestructura gris para mitigar desastres y promover adaptación climática.</v>
      </c>
      <c r="D7" s="207" t="s">
        <v>103</v>
      </c>
      <c r="E7" s="207" t="s">
        <v>104</v>
      </c>
      <c r="F7" s="208" t="s">
        <v>105</v>
      </c>
      <c r="G7" s="202">
        <v>1</v>
      </c>
      <c r="H7" s="179"/>
    </row>
    <row r="8" spans="1:9" ht="115.8" thickBot="1" x14ac:dyDescent="0.35">
      <c r="A8" s="176"/>
      <c r="B8" s="191" t="str">
        <f>'Sostenibilidad ambiental'!B8</f>
        <v>1.4</v>
      </c>
      <c r="C8" s="206" t="str">
        <f>'Sostenibilidad ambiental'!C8</f>
        <v>*Mantenimiento de zonas verdes y azules: el proyecto incluye una entidad responsable y un plan de mantenimiento y operación ambientalmente amigables para áreas verdes y azules.</v>
      </c>
      <c r="D8" s="207" t="s">
        <v>106</v>
      </c>
      <c r="E8" s="207" t="s">
        <v>107</v>
      </c>
      <c r="F8" s="207" t="s">
        <v>154</v>
      </c>
      <c r="G8" s="202">
        <v>3</v>
      </c>
      <c r="H8" s="179"/>
    </row>
    <row r="9" spans="1:9" ht="72.599999999999994" thickBot="1" x14ac:dyDescent="0.35">
      <c r="A9" s="176"/>
      <c r="B9" s="209" t="str">
        <f>'Movilidad y accesibilidad'!B5</f>
        <v>2.1</v>
      </c>
      <c r="C9" s="210" t="str">
        <f>'Movilidad y accesibilidad'!C5</f>
        <v>Accesibilidad universal: el proyecto incluye rampas, aceras lisas, señalización sonora y otros elementos para garantizar la accesibilidad y seguridad vial de las personas con discapacidad y demás usuarios vulnerables.</v>
      </c>
      <c r="D9" s="207" t="s">
        <v>155</v>
      </c>
      <c r="E9" s="207" t="s">
        <v>156</v>
      </c>
      <c r="F9" s="208" t="s">
        <v>157</v>
      </c>
      <c r="G9" s="202">
        <v>3</v>
      </c>
      <c r="H9" s="179"/>
    </row>
    <row r="10" spans="1:9" ht="86.4" customHeight="1" thickBot="1" x14ac:dyDescent="0.35">
      <c r="A10" s="176"/>
      <c r="B10" s="209" t="str">
        <f>'Movilidad y accesibilidad'!B6</f>
        <v>2.2</v>
      </c>
      <c r="C10" s="210" t="str">
        <f>'Movilidad y accesibilidad'!C6</f>
        <v>* Accesibilidad desde el transporte sostenible: se garantiza el acceso al espacio público desde los diferentes modos de transporte sostenible.</v>
      </c>
      <c r="D10" s="207" t="s">
        <v>121</v>
      </c>
      <c r="E10" s="207" t="s">
        <v>122</v>
      </c>
      <c r="F10" s="208" t="s">
        <v>158</v>
      </c>
      <c r="G10" s="202">
        <v>2</v>
      </c>
      <c r="H10" s="179"/>
    </row>
    <row r="11" spans="1:9" ht="73.2" customHeight="1" thickBot="1" x14ac:dyDescent="0.35">
      <c r="A11" s="176"/>
      <c r="B11" s="209" t="str">
        <f>'Movilidad y accesibilidad'!B7</f>
        <v>2.3</v>
      </c>
      <c r="C11" s="210" t="str">
        <f>'Movilidad y accesibilidad'!C7</f>
        <v>Libre de obstáculos para peatones: el proyecto asegura caminos peatonales sin desniveles, bolardos u otros obstáculos que dificulten la caminata.</v>
      </c>
      <c r="D11" s="207" t="s">
        <v>159</v>
      </c>
      <c r="E11" s="207" t="s">
        <v>160</v>
      </c>
      <c r="F11" s="208" t="s">
        <v>161</v>
      </c>
      <c r="G11" s="202">
        <v>2</v>
      </c>
      <c r="H11" s="179"/>
    </row>
    <row r="12" spans="1:9" ht="87" thickBot="1" x14ac:dyDescent="0.35">
      <c r="A12" s="176"/>
      <c r="B12" s="209" t="str">
        <f>'Movilidad y accesibilidad'!B8</f>
        <v>2.4</v>
      </c>
      <c r="C12" s="210" t="str">
        <f>'Movilidad y accesibilidad'!C8</f>
        <v>* Infraestructura peatonal: las infraestructuras peatonales del proyecto son continuas y tienen superficies antideslizantes, homogéneas, duraderas.</v>
      </c>
      <c r="D12" s="207" t="s">
        <v>162</v>
      </c>
      <c r="E12" s="207" t="s">
        <v>123</v>
      </c>
      <c r="F12" s="208" t="s">
        <v>124</v>
      </c>
      <c r="G12" s="202">
        <v>2</v>
      </c>
      <c r="H12" s="179"/>
    </row>
    <row r="13" spans="1:9" ht="72.599999999999994" thickBot="1" x14ac:dyDescent="0.35">
      <c r="A13" s="176"/>
      <c r="B13" s="209" t="str">
        <f>'Movilidad y accesibilidad'!B9</f>
        <v>2.5</v>
      </c>
      <c r="C13" s="210" t="str">
        <f>'Movilidad y accesibilidad'!C9</f>
        <v>* Infraestructura ciclista: el diseño del espacio incluye infraestructura para bicicletas, con carriles exclusivos, separados o compartidos y conexiones con redes de transporte.</v>
      </c>
      <c r="D13" s="207" t="s">
        <v>120</v>
      </c>
      <c r="E13" s="207" t="s">
        <v>163</v>
      </c>
      <c r="F13" s="208" t="s">
        <v>164</v>
      </c>
      <c r="G13" s="202">
        <v>1</v>
      </c>
      <c r="H13" s="179"/>
    </row>
    <row r="14" spans="1:9" ht="115.8" thickBot="1" x14ac:dyDescent="0.35">
      <c r="A14" s="176"/>
      <c r="B14" s="209" t="str">
        <f>'Movilidad y accesibilidad'!B10</f>
        <v>2.6</v>
      </c>
      <c r="C14" s="210" t="str">
        <f>'Movilidad y accesibilidad'!C10</f>
        <v>Principios de Placemaking: espacio con identidad impulsado por la comunidad y basados en los principios de placemaking (comunidad experta, crear un entorno, buscar aliados, observar el entorno, tener visión, comenzar con lo simple, triangulación espacial, superar obstáculos, forma funcional, el financiamiento no es una limitante y la continuida del proyecto)</v>
      </c>
      <c r="D14" s="207" t="s">
        <v>165</v>
      </c>
      <c r="E14" s="207" t="s">
        <v>166</v>
      </c>
      <c r="F14" s="208" t="s">
        <v>167</v>
      </c>
      <c r="G14" s="202">
        <v>1</v>
      </c>
      <c r="H14" s="179"/>
    </row>
    <row r="15" spans="1:9" ht="72.599999999999994" thickBot="1" x14ac:dyDescent="0.35">
      <c r="A15" s="176"/>
      <c r="B15" s="211" t="str">
        <f>Servicios!B5</f>
        <v>3.1</v>
      </c>
      <c r="C15" s="212" t="str">
        <f>Servicios!C5</f>
        <v>Espacios de usos múltiples:  espacio con áreas para actividades diversas, atendiendo las necesidades de todos los usuarios, incluyendo niños y cuidadores.</v>
      </c>
      <c r="D15" s="207" t="s">
        <v>168</v>
      </c>
      <c r="E15" s="207" t="s">
        <v>169</v>
      </c>
      <c r="F15" s="208" t="s">
        <v>125</v>
      </c>
      <c r="G15" s="202">
        <v>2</v>
      </c>
      <c r="H15" s="179"/>
    </row>
    <row r="16" spans="1:9" ht="115.8" thickBot="1" x14ac:dyDescent="0.35">
      <c r="A16" s="176"/>
      <c r="B16" s="211" t="str">
        <f>Servicios!B6</f>
        <v>3.2</v>
      </c>
      <c r="C16" s="212" t="str">
        <f>Servicios!C6</f>
        <v>Estancia y socialización: el proyecto incluye servicios para la recreación, el encuentro social, la permanencia y el disfrute de las personas en las diferentes etapas de vida cotidiana.</v>
      </c>
      <c r="D16" s="207" t="s">
        <v>170</v>
      </c>
      <c r="E16" s="207" t="s">
        <v>171</v>
      </c>
      <c r="F16" s="208" t="s">
        <v>172</v>
      </c>
      <c r="G16" s="202">
        <v>2</v>
      </c>
      <c r="H16" s="179"/>
    </row>
    <row r="17" spans="1:8" ht="115.2" customHeight="1" thickBot="1" x14ac:dyDescent="0.35">
      <c r="A17" s="176"/>
      <c r="B17" s="213" t="str">
        <f>'Dinámica cultural'!B5</f>
        <v>4.1</v>
      </c>
      <c r="C17" s="214" t="str">
        <f>'Dinámica cultural'!C5</f>
        <v>Actividades culturales gratuitas: el diseño considera actividades como conciertos, ferias y mercados grátis para el disfrute público.</v>
      </c>
      <c r="D17" s="207" t="s">
        <v>126</v>
      </c>
      <c r="E17" s="207" t="s">
        <v>130</v>
      </c>
      <c r="F17" s="208" t="s">
        <v>211</v>
      </c>
      <c r="G17" s="202">
        <v>2</v>
      </c>
      <c r="H17" s="179"/>
    </row>
    <row r="18" spans="1:8" ht="72.599999999999994" thickBot="1" x14ac:dyDescent="0.35">
      <c r="A18" s="176"/>
      <c r="B18" s="213" t="str">
        <f>'Dinámica cultural'!B6</f>
        <v>4.2</v>
      </c>
      <c r="C18" s="214" t="str">
        <f>'Dinámica cultural'!C6</f>
        <v>Identidad del espacio: incorpora elementos distintivos que diferencian al espacios de otros en el mismo entorno local.</v>
      </c>
      <c r="D18" s="207" t="s">
        <v>127</v>
      </c>
      <c r="E18" s="207" t="s">
        <v>128</v>
      </c>
      <c r="F18" s="208" t="s">
        <v>129</v>
      </c>
      <c r="G18" s="202">
        <v>1</v>
      </c>
      <c r="H18" s="179"/>
    </row>
    <row r="19" spans="1:8" ht="85.2" customHeight="1" thickBot="1" x14ac:dyDescent="0.35">
      <c r="A19" s="176"/>
      <c r="B19" s="215" t="str">
        <f>'Dinámica gubernamental'!B5</f>
        <v>5.1</v>
      </c>
      <c r="C19" s="216" t="str">
        <f>'Dinámica gubernamental'!C5</f>
        <v>*Espacio público recalificado: considera intervenciones para recalificar, restaurar, revitalizar y revalorizar áreas específicas.</v>
      </c>
      <c r="D19" s="207" t="s">
        <v>136</v>
      </c>
      <c r="E19" s="207" t="s">
        <v>137</v>
      </c>
      <c r="F19" s="208" t="s">
        <v>212</v>
      </c>
      <c r="G19" s="202">
        <v>3</v>
      </c>
      <c r="H19" s="179"/>
    </row>
    <row r="20" spans="1:8" ht="87" thickBot="1" x14ac:dyDescent="0.35">
      <c r="A20" s="176"/>
      <c r="B20" s="215" t="str">
        <f>'Dinámica gubernamental'!B6</f>
        <v>5.2</v>
      </c>
      <c r="C20" s="216" t="str">
        <f>'Dinámica gubernamental'!C6</f>
        <v>Participación comunitaria: incluye procesos comunitarios en la planificación y ejecución del proyecto donde las personas sin importar sus diferencias puedan intervenir con sus opiniones.</v>
      </c>
      <c r="D20" s="207" t="s">
        <v>138</v>
      </c>
      <c r="E20" s="207" t="s">
        <v>139</v>
      </c>
      <c r="F20" s="208" t="s">
        <v>213</v>
      </c>
      <c r="G20" s="202">
        <v>1</v>
      </c>
      <c r="H20" s="179"/>
    </row>
    <row r="21" spans="1:8" ht="100.8" customHeight="1" thickBot="1" x14ac:dyDescent="0.35">
      <c r="A21" s="176"/>
      <c r="B21" s="217" t="str">
        <f>'Dinámicas sociales'!B5</f>
        <v>6.1</v>
      </c>
      <c r="C21" s="217" t="str">
        <f>'Dinámicas sociales'!C5</f>
        <v>Espacio inclusivo: el proyecto asegura la accesibilidad universal, sin excluir a ningún grupo poblacional y garantiza las condiciones de habitabilidad para todas y todos.</v>
      </c>
      <c r="D21" s="207" t="s">
        <v>222</v>
      </c>
      <c r="E21" s="207" t="s">
        <v>223</v>
      </c>
      <c r="F21" s="208" t="s">
        <v>140</v>
      </c>
      <c r="G21" s="202">
        <v>2</v>
      </c>
      <c r="H21" s="179"/>
    </row>
    <row r="22" spans="1:8" ht="99" customHeight="1" thickBot="1" x14ac:dyDescent="0.35">
      <c r="A22" s="176"/>
      <c r="B22" s="217" t="str">
        <f>'Dinámicas sociales'!B6</f>
        <v>6.2</v>
      </c>
      <c r="C22" s="217" t="str">
        <f>'Dinámicas sociales'!C6</f>
        <v>Espacio con enfoque de género diferencial: el proyecto garantiza que las mujeres, niñas, adolescentes y la comunidad LGBTIQ+ sea incluida apropiadamente en las diferentes fases de su desarrollo y que las facilidades del espacio sean adaptables a las necesidades de esta población.</v>
      </c>
      <c r="D22" s="208" t="s">
        <v>224</v>
      </c>
      <c r="E22" s="208" t="s">
        <v>225</v>
      </c>
      <c r="F22" s="208" t="s">
        <v>226</v>
      </c>
      <c r="G22" s="202">
        <v>2</v>
      </c>
      <c r="H22" s="179"/>
    </row>
    <row r="23" spans="1:8" ht="55.8" customHeight="1" thickBot="1" x14ac:dyDescent="0.35">
      <c r="A23" s="176"/>
      <c r="B23" s="217" t="str">
        <f>'Dinámicas sociales'!B7</f>
        <v>6.3</v>
      </c>
      <c r="C23" s="217" t="str">
        <f>'Dinámicas sociales'!C7</f>
        <v>Contacto social: El diseño facilita la interacción social y el encuentro entre personas sin importar sus diferencias y características demográficas.</v>
      </c>
      <c r="D23" s="207" t="s">
        <v>141</v>
      </c>
      <c r="E23" s="207" t="s">
        <v>142</v>
      </c>
      <c r="F23" s="208" t="s">
        <v>143</v>
      </c>
      <c r="G23" s="202">
        <v>2</v>
      </c>
      <c r="H23" s="179"/>
    </row>
    <row r="24" spans="1:8" ht="116.4" customHeight="1" thickBot="1" x14ac:dyDescent="0.35">
      <c r="A24" s="176"/>
      <c r="B24" s="218" t="str">
        <f>'Economía y consumo'!B5</f>
        <v>7.1</v>
      </c>
      <c r="C24" s="219" t="str">
        <f>'Economía y consumo'!C5</f>
        <v>Aprovechamiento económico: capacidad para la captación de recursos financieros a través de los servicios ofrecidos en el espacio, gestionada por los actores a cargo de este.</v>
      </c>
      <c r="D24" s="207" t="s">
        <v>219</v>
      </c>
      <c r="E24" s="207" t="s">
        <v>220</v>
      </c>
      <c r="F24" s="207" t="s">
        <v>221</v>
      </c>
      <c r="G24" s="202">
        <v>1</v>
      </c>
      <c r="H24" s="179"/>
    </row>
    <row r="25" spans="1:8" ht="58.2" thickBot="1" x14ac:dyDescent="0.35">
      <c r="A25" s="176"/>
      <c r="B25" s="218" t="str">
        <f>'Economía y consumo'!B6</f>
        <v>7.2</v>
      </c>
      <c r="C25" s="219" t="str">
        <f>'Economía y consumo'!C6</f>
        <v>Negocios en espacios públicos: el espacio cuenta con áreas para el desarrollo comercial y de las economías creativas y culturales en diversas escalas.</v>
      </c>
      <c r="D25" s="207" t="s">
        <v>216</v>
      </c>
      <c r="E25" s="207" t="s">
        <v>217</v>
      </c>
      <c r="F25" s="208" t="s">
        <v>218</v>
      </c>
      <c r="G25" s="202">
        <v>2</v>
      </c>
      <c r="H25" s="179"/>
    </row>
    <row r="26" spans="1:8" ht="115.8" thickBot="1" x14ac:dyDescent="0.35">
      <c r="A26" s="176"/>
      <c r="B26" s="218" t="str">
        <f>'Economía y consumo'!B7</f>
        <v>7.3</v>
      </c>
      <c r="C26" s="219" t="str">
        <f>'Economía y consumo'!C7</f>
        <v>Empleos generados: potencial  de generar y formalizar empleos en el espacio público soportado por la normativa y la regulación.</v>
      </c>
      <c r="D26" s="207" t="s">
        <v>214</v>
      </c>
      <c r="E26" s="207" t="s">
        <v>144</v>
      </c>
      <c r="F26" s="208" t="s">
        <v>215</v>
      </c>
      <c r="G26" s="202">
        <v>1</v>
      </c>
      <c r="H26" s="179"/>
    </row>
    <row r="27" spans="1:8" ht="58.2" thickBot="1" x14ac:dyDescent="0.35">
      <c r="A27" s="176"/>
      <c r="B27" s="220" t="str">
        <f>Infraestructura!B5</f>
        <v>8.1</v>
      </c>
      <c r="C27" s="221" t="str">
        <f>Infraestructura!C5</f>
        <v>* Estado de la infraestructura: la infraestructura gris y de otras tipologías (SBN, espacios azules y verdes) se encuentra en buen estado y bien mantenida.</v>
      </c>
      <c r="D27" s="207" t="s">
        <v>208</v>
      </c>
      <c r="E27" s="207" t="s">
        <v>209</v>
      </c>
      <c r="F27" s="208" t="s">
        <v>210</v>
      </c>
      <c r="G27" s="202">
        <v>3</v>
      </c>
      <c r="H27" s="179"/>
    </row>
    <row r="28" spans="1:8" ht="103.8" customHeight="1" thickBot="1" x14ac:dyDescent="0.35">
      <c r="A28" s="176"/>
      <c r="B28" s="220" t="str">
        <f>Infraestructura!B6</f>
        <v>8.2</v>
      </c>
      <c r="C28" s="221" t="str">
        <f>Infraestructura!C6</f>
        <v>Acceso a internet y a otras tecnología: el proyecto cuenta con infraestructura tecnológica que garantiza el acceso a internet y a otras tecnologías de la información para la gestión, operación y mantenimiento del mismo.</v>
      </c>
      <c r="D28" s="207" t="s">
        <v>206</v>
      </c>
      <c r="E28" s="207" t="s">
        <v>145</v>
      </c>
      <c r="F28" s="208" t="s">
        <v>207</v>
      </c>
      <c r="G28" s="202">
        <v>2</v>
      </c>
      <c r="H28" s="179"/>
    </row>
    <row r="29" spans="1:8" ht="101.4" thickBot="1" x14ac:dyDescent="0.35">
      <c r="A29" s="176"/>
      <c r="B29" s="220" t="str">
        <f>Infraestructura!B7</f>
        <v>8.3</v>
      </c>
      <c r="C29" s="221" t="str">
        <f>Infraestructura!C7</f>
        <v>* Gestión y mantenimiento: incluye un plan con actores, roles y responsabilidades definidos para la gestión, la operación, el mantenimiento y la sostenibilidad financiera, económica y ambiental a mediano y largo plazo tanto de la infraestructura gris como la de otras tipologías de infraestructuras.</v>
      </c>
      <c r="D29" s="207" t="s">
        <v>204</v>
      </c>
      <c r="E29" s="207" t="s">
        <v>205</v>
      </c>
      <c r="F29" s="208" t="s">
        <v>146</v>
      </c>
      <c r="G29" s="202">
        <v>3</v>
      </c>
      <c r="H29" s="179"/>
    </row>
    <row r="30" spans="1:8" ht="102" customHeight="1" thickBot="1" x14ac:dyDescent="0.35">
      <c r="A30" s="176"/>
      <c r="B30" s="222" t="str">
        <f>'Seguridad y protección'!B5</f>
        <v>9.1</v>
      </c>
      <c r="C30" s="223" t="str">
        <f>'Seguridad y protección'!C5</f>
        <v>* Seguridad vial: se diseñan calles completas que promueven comportamientos seguros de todos los usuarios, protegen la vida y mejoran las condiciones de habitabilidad.</v>
      </c>
      <c r="D30" s="207" t="s">
        <v>131</v>
      </c>
      <c r="E30" s="207" t="s">
        <v>132</v>
      </c>
      <c r="F30" s="208" t="s">
        <v>133</v>
      </c>
      <c r="G30" s="202">
        <v>2</v>
      </c>
      <c r="H30" s="179"/>
    </row>
    <row r="31" spans="1:8" ht="72.599999999999994" thickBot="1" x14ac:dyDescent="0.35">
      <c r="A31" s="176"/>
      <c r="B31" s="222" t="str">
        <f>'Seguridad y protección'!B6</f>
        <v>9.2</v>
      </c>
      <c r="C31" s="223" t="str">
        <f>'Seguridad y protección'!C6</f>
        <v>Iluminación nocturna: El proyecto asegura una cobertura adecuada y mantenimiento de luminarias a escala humana.</v>
      </c>
      <c r="D31" s="224" t="s">
        <v>134</v>
      </c>
      <c r="E31" s="224" t="s">
        <v>151</v>
      </c>
      <c r="F31" s="225" t="s">
        <v>135</v>
      </c>
      <c r="G31" s="202">
        <v>3</v>
      </c>
      <c r="H31" s="179"/>
    </row>
    <row r="32" spans="1:8" ht="96" customHeight="1" thickBot="1" x14ac:dyDescent="0.35">
      <c r="A32" s="176"/>
      <c r="B32" s="222" t="str">
        <f>'Seguridad y protección'!B7</f>
        <v>9.3</v>
      </c>
      <c r="C32" s="223" t="str">
        <f>'Seguridad y protección'!C7</f>
        <v>Seguridad personal: se implementan acciones e intervenciones en el espacio para erradicar la violencia y fomentar la convivencia pacífica.</v>
      </c>
      <c r="D32" s="224" t="s">
        <v>149</v>
      </c>
      <c r="E32" s="224" t="s">
        <v>148</v>
      </c>
      <c r="F32" s="225" t="s">
        <v>150</v>
      </c>
      <c r="G32" s="202">
        <v>2</v>
      </c>
      <c r="H32" s="179"/>
    </row>
    <row r="33" spans="1:8" ht="20.399999999999999" customHeight="1" x14ac:dyDescent="0.3">
      <c r="A33" s="182"/>
      <c r="B33" s="203" t="s">
        <v>153</v>
      </c>
      <c r="C33" s="204"/>
      <c r="D33" s="204"/>
      <c r="E33" s="204"/>
      <c r="F33" s="204"/>
      <c r="G33" s="204"/>
      <c r="H33" s="179"/>
    </row>
    <row r="34" spans="1:8" ht="15" thickBot="1" x14ac:dyDescent="0.35">
      <c r="A34" s="185"/>
      <c r="B34" s="186"/>
      <c r="C34" s="187"/>
      <c r="D34" s="187"/>
      <c r="E34" s="187"/>
      <c r="F34" s="187"/>
      <c r="G34" s="187"/>
      <c r="H34" s="188"/>
    </row>
  </sheetData>
  <sheetProtection algorithmName="SHA-512" hashValue="l6pUdRLmFBqOuCVGrVPfzcMZ/QoxjbriJ4upvMSA2OfIY8FqClCjiHfKi2qUx3299p02IQcNaB61/gwd18smcw==" saltValue="fFTYUHplO9hXRdCK0WV4vQ==" spinCount="100000" sheet="1" objects="1" scenarios="1"/>
  <mergeCells count="3">
    <mergeCell ref="B2:G2"/>
    <mergeCell ref="B3:G3"/>
    <mergeCell ref="B33:G33"/>
  </mergeCells>
  <dataValidations count="1">
    <dataValidation type="list" allowBlank="1" showInputMessage="1" showErrorMessage="1" sqref="G5:G32" xr:uid="{EB4D8EE2-2E6A-4266-AA7E-D7AF19BF0449}">
      <formula1>"1,2,3"</formula1>
    </dataValidation>
  </dataValidation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10936-8E10-4E4A-BCFC-0466A201AC4A}">
  <sheetPr>
    <tabColor theme="0" tint="-0.499984740745262"/>
  </sheetPr>
  <dimension ref="A1:J16"/>
  <sheetViews>
    <sheetView workbookViewId="0"/>
  </sheetViews>
  <sheetFormatPr baseColWidth="10" defaultColWidth="11.44140625" defaultRowHeight="14.4" x14ac:dyDescent="0.3"/>
  <cols>
    <col min="1" max="1" width="3.6640625" customWidth="1"/>
    <col min="2" max="2" width="4.44140625" style="1" customWidth="1"/>
    <col min="3" max="3" width="34.44140625" customWidth="1"/>
    <col min="4" max="5" width="22.5546875" customWidth="1"/>
    <col min="6" max="6" width="16.77734375" customWidth="1"/>
    <col min="7" max="8" width="40.77734375" customWidth="1"/>
    <col min="9" max="9" width="3.33203125" customWidth="1"/>
  </cols>
  <sheetData>
    <row r="1" spans="1:10" ht="15" thickBot="1" x14ac:dyDescent="0.35">
      <c r="A1" s="3"/>
      <c r="B1" s="4"/>
      <c r="C1" s="5"/>
      <c r="D1" s="5"/>
      <c r="E1" s="5"/>
      <c r="F1" s="5"/>
      <c r="G1" s="5"/>
      <c r="H1" s="5"/>
      <c r="I1" s="5"/>
      <c r="J1" s="16"/>
    </row>
    <row r="2" spans="1:10" s="2" customFormat="1" ht="25.95" customHeight="1" x14ac:dyDescent="0.3">
      <c r="A2" s="6"/>
      <c r="B2" s="64" t="s">
        <v>108</v>
      </c>
      <c r="C2" s="65"/>
      <c r="D2" s="65"/>
      <c r="E2" s="65"/>
      <c r="F2" s="65"/>
      <c r="G2" s="65"/>
      <c r="H2" s="65"/>
      <c r="I2" s="12"/>
    </row>
    <row r="3" spans="1:10" ht="78" customHeight="1" thickBot="1" x14ac:dyDescent="0.35">
      <c r="A3" s="7"/>
      <c r="B3" s="67" t="s">
        <v>200</v>
      </c>
      <c r="C3" s="68"/>
      <c r="D3" s="68"/>
      <c r="E3" s="68"/>
      <c r="F3" s="68"/>
      <c r="G3" s="68"/>
      <c r="H3" s="68"/>
      <c r="I3" s="13"/>
    </row>
    <row r="4" spans="1:10" ht="31.2" customHeight="1" thickBot="1" x14ac:dyDescent="0.35">
      <c r="A4" s="31"/>
      <c r="B4" s="32" t="s">
        <v>23</v>
      </c>
      <c r="C4" s="33" t="s">
        <v>24</v>
      </c>
      <c r="D4" s="45" t="s">
        <v>201</v>
      </c>
      <c r="E4" s="54"/>
      <c r="F4" s="43" t="s">
        <v>203</v>
      </c>
      <c r="G4" s="79" t="s">
        <v>147</v>
      </c>
      <c r="H4" s="80"/>
      <c r="I4" s="13"/>
    </row>
    <row r="5" spans="1:10" ht="30" customHeight="1" thickBot="1" x14ac:dyDescent="0.35">
      <c r="A5" s="31"/>
      <c r="B5" s="34">
        <v>1</v>
      </c>
      <c r="C5" s="24" t="s">
        <v>27</v>
      </c>
      <c r="D5" s="46">
        <f>(Evaluación!G5*'Sostenibilidad ambiental'!E5+Evaluación!G6*'Sostenibilidad ambiental'!E6+Evaluación!G7*'Sostenibilidad ambiental'!E7+Evaluación!G8*'Sostenibilidad ambiental'!E8)</f>
        <v>0.39772727272727276</v>
      </c>
      <c r="E5" s="54"/>
      <c r="F5" s="44">
        <f>(Evaluación!G5*'Sostenibilidad ambiental'!E5+Evaluación!G6*'Sostenibilidad ambiental'!E6+Evaluación!G7*'Sostenibilidad ambiental'!E7+Evaluación!G8*'Sostenibilidad ambiental'!E8)/'Ponderación ejes'!E5</f>
        <v>2.1875</v>
      </c>
      <c r="G5" s="66"/>
      <c r="H5" s="69"/>
      <c r="I5" s="13"/>
    </row>
    <row r="6" spans="1:10" ht="30" customHeight="1" thickBot="1" x14ac:dyDescent="0.35">
      <c r="A6" s="31"/>
      <c r="B6" s="35">
        <v>2</v>
      </c>
      <c r="C6" s="20" t="s">
        <v>28</v>
      </c>
      <c r="D6" s="46">
        <f>(Evaluación!G9*'Movilidad y accesibilidad'!E5+Evaluación!G10*'Movilidad y accesibilidad'!E6+Evaluación!G11*'Movilidad y accesibilidad'!E7+Evaluación!G12*'Movilidad y accesibilidad'!E8+Evaluación!G13*'Movilidad y accesibilidad'!E9+Evaluación!G14*'Movilidad y accesibilidad'!E10)</f>
        <v>0.24137931034482757</v>
      </c>
      <c r="E6" s="54"/>
      <c r="F6" s="44">
        <f>(Evaluación!G9*'Movilidad y accesibilidad'!E5+Evaluación!G10*'Movilidad y accesibilidad'!E6+Evaluación!G11*'Movilidad y accesibilidad'!E7+Evaluación!G12*'Movilidad y accesibilidad'!E8+Evaluación!G13*'Movilidad y accesibilidad'!E9+Evaluación!G14*'Movilidad y accesibilidad'!E10)/'Ponderación ejes'!E6</f>
        <v>1.896551724137931</v>
      </c>
      <c r="G6" s="66"/>
      <c r="H6" s="69"/>
      <c r="I6" s="13"/>
    </row>
    <row r="7" spans="1:10" ht="30" customHeight="1" thickBot="1" x14ac:dyDescent="0.35">
      <c r="A7" s="31"/>
      <c r="B7" s="36">
        <v>3</v>
      </c>
      <c r="C7" s="22" t="s">
        <v>29</v>
      </c>
      <c r="D7" s="46">
        <f>(Evaluación!G15*Servicios!E5+Evaluación!G16*Servicios!E6)</f>
        <v>0.21818181818181817</v>
      </c>
      <c r="E7" s="54"/>
      <c r="F7" s="44">
        <f>(Evaluación!G15*Servicios!E5+Evaluación!G16*Servicios!E6)/'Ponderación ejes'!E7</f>
        <v>2</v>
      </c>
      <c r="G7" s="66"/>
      <c r="H7" s="69"/>
      <c r="I7" s="13"/>
    </row>
    <row r="8" spans="1:10" ht="30" customHeight="1" thickBot="1" x14ac:dyDescent="0.35">
      <c r="A8" s="31"/>
      <c r="B8" s="37">
        <v>4</v>
      </c>
      <c r="C8" s="28" t="s">
        <v>30</v>
      </c>
      <c r="D8" s="46">
        <f>(Evaluación!G17*'Dinámica cultural'!E5+Evaluación!G18*'Dinámica cultural'!E6)</f>
        <v>0.10389610389610388</v>
      </c>
      <c r="E8" s="54"/>
      <c r="F8" s="44">
        <f>(Evaluación!G17*'Dinámica cultural'!E5+Evaluación!G18*'Dinámica cultural'!E6)/'Ponderación ejes'!E8</f>
        <v>1.4285714285714284</v>
      </c>
      <c r="G8" s="66"/>
      <c r="H8" s="69"/>
      <c r="I8" s="13"/>
    </row>
    <row r="9" spans="1:10" ht="30" customHeight="1" thickBot="1" x14ac:dyDescent="0.35">
      <c r="A9" s="31"/>
      <c r="B9" s="38">
        <v>5</v>
      </c>
      <c r="C9" s="26" t="s">
        <v>31</v>
      </c>
      <c r="D9" s="46">
        <f>(Evaluación!G19*'Dinámica gubernamental'!E5+Evaluación!G20*'Dinámica gubernamental'!E6)</f>
        <v>0.21818181818181817</v>
      </c>
      <c r="E9" s="54"/>
      <c r="F9" s="44">
        <f>(Evaluación!G19*'Dinámica gubernamental'!E5+Evaluación!G20*'Dinámica gubernamental'!E6)/'Ponderación ejes'!E9</f>
        <v>2</v>
      </c>
      <c r="G9" s="66"/>
      <c r="H9" s="69"/>
      <c r="I9" s="13"/>
    </row>
    <row r="10" spans="1:10" ht="30" customHeight="1" thickBot="1" x14ac:dyDescent="0.35">
      <c r="A10" s="31"/>
      <c r="B10" s="39">
        <v>6</v>
      </c>
      <c r="C10" s="23" t="s">
        <v>32</v>
      </c>
      <c r="D10" s="46">
        <f>(Evaluación!G21*'Dinámicas sociales'!E5+Evaluación!G22*'Dinámicas sociales'!E6+Evaluación!G23*'Dinámicas sociales'!E7)</f>
        <v>0.21818181818181817</v>
      </c>
      <c r="E10" s="54"/>
      <c r="F10" s="44">
        <f>(Evaluación!G21*'Dinámicas sociales'!E5+Evaluación!G22*'Dinámicas sociales'!E6+Evaluación!G23*'Dinámicas sociales'!E7)/'Ponderación ejes'!E10</f>
        <v>2</v>
      </c>
      <c r="G10" s="66"/>
      <c r="H10" s="69"/>
      <c r="I10" s="13"/>
    </row>
    <row r="11" spans="1:10" ht="30" customHeight="1" thickBot="1" x14ac:dyDescent="0.35">
      <c r="A11" s="31"/>
      <c r="B11" s="40">
        <v>7</v>
      </c>
      <c r="C11" s="21" t="s">
        <v>33</v>
      </c>
      <c r="D11" s="46">
        <f>(Evaluación!G24*'Economía y consumo'!E5+Evaluación!G25*'Economía y consumo'!E6+Evaluación!G26*'Economía y consumo'!E7)</f>
        <v>7.4999999999999997E-2</v>
      </c>
      <c r="E11" s="54"/>
      <c r="F11" s="44">
        <f>(Evaluación!G24*'Economía y consumo'!E5+Evaluación!G25*'Economía y consumo'!E6+Evaluación!G26*'Economía y consumo'!E7)/'Ponderación ejes'!E11</f>
        <v>1.375</v>
      </c>
      <c r="G11" s="66"/>
      <c r="H11" s="69"/>
      <c r="I11" s="13"/>
    </row>
    <row r="12" spans="1:10" ht="30" customHeight="1" thickBot="1" x14ac:dyDescent="0.35">
      <c r="A12" s="31"/>
      <c r="B12" s="41">
        <v>8</v>
      </c>
      <c r="C12" s="27" t="s">
        <v>34</v>
      </c>
      <c r="D12" s="46">
        <f>(Evaluación!G27*Infraestructura!E5+Evaluación!G28*Infraestructura!E6+Evaluación!G29*Infraestructura!E7)</f>
        <v>0.25454545454545457</v>
      </c>
      <c r="E12" s="54"/>
      <c r="F12" s="44">
        <f>(Evaluación!G27*Infraestructura!E5+Evaluación!G28*Infraestructura!E6+Evaluación!G29*Infraestructura!E7)/'Ponderación ejes'!E12</f>
        <v>2.8000000000000003</v>
      </c>
      <c r="G12" s="66"/>
      <c r="H12" s="69"/>
      <c r="I12" s="13"/>
    </row>
    <row r="13" spans="1:10" ht="30" customHeight="1" thickBot="1" x14ac:dyDescent="0.35">
      <c r="A13" s="31"/>
      <c r="B13" s="42">
        <v>9</v>
      </c>
      <c r="C13" s="25" t="s">
        <v>35</v>
      </c>
      <c r="D13" s="46">
        <f>(Evaluación!G30*'Seguridad y protección'!E5+Evaluación!G31*'Seguridad y protección'!E6+Evaluación!G32*'Seguridad y protección'!E7)</f>
        <v>0.33246753246753241</v>
      </c>
      <c r="E13" s="54"/>
      <c r="F13" s="44">
        <f>(Evaluación!G30*'Seguridad y protección'!E5+Evaluación!G31*'Seguridad y protección'!E6+Evaluación!G32*'Seguridad y protección'!E7)/'Ponderación ejes'!E13</f>
        <v>2.2857142857142856</v>
      </c>
      <c r="G13" s="66"/>
      <c r="H13" s="69"/>
      <c r="I13" s="13"/>
    </row>
    <row r="14" spans="1:10" ht="30" customHeight="1" thickBot="1" x14ac:dyDescent="0.35">
      <c r="A14" s="31"/>
      <c r="B14" s="75" t="s">
        <v>202</v>
      </c>
      <c r="C14" s="76"/>
      <c r="D14" s="47">
        <f>SUM(D5:D13)</f>
        <v>2.0595611285266457</v>
      </c>
      <c r="E14" s="54"/>
      <c r="F14" s="77"/>
      <c r="G14" s="66"/>
      <c r="H14" s="69"/>
      <c r="I14" s="13"/>
    </row>
    <row r="15" spans="1:10" ht="40.799999999999997" customHeight="1" thickBot="1" x14ac:dyDescent="0.35">
      <c r="A15" s="31"/>
      <c r="B15" s="72" t="s">
        <v>152</v>
      </c>
      <c r="C15" s="73"/>
      <c r="D15" s="74"/>
      <c r="E15" s="54"/>
      <c r="F15" s="78"/>
      <c r="G15" s="70"/>
      <c r="H15" s="71"/>
      <c r="I15" s="13"/>
    </row>
    <row r="16" spans="1:10" ht="15" thickBot="1" x14ac:dyDescent="0.35">
      <c r="A16" s="9"/>
      <c r="B16" s="10"/>
      <c r="C16" s="11"/>
      <c r="D16" s="11"/>
      <c r="E16" s="11"/>
      <c r="F16" s="11"/>
      <c r="G16" s="11"/>
      <c r="H16" s="11"/>
      <c r="I16" s="15"/>
    </row>
  </sheetData>
  <sheetProtection algorithmName="SHA-512" hashValue="MjFBP6e91qAd+A2gCfHhIq1s02A3M/xxklRRlQ7ux7Z2yJayCpbjfzGAgehVIznIv19rRx+AOhn+8ZPaX6gQYw==" saltValue="c5f15oQcjxD2nujjipKBEw==" spinCount="100000" sheet="1" objects="1" scenarios="1"/>
  <mergeCells count="7">
    <mergeCell ref="B3:H3"/>
    <mergeCell ref="B2:H2"/>
    <mergeCell ref="G5:H15"/>
    <mergeCell ref="B15:D15"/>
    <mergeCell ref="B14:C14"/>
    <mergeCell ref="F14:F15"/>
    <mergeCell ref="G4:H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40AC3-7485-4D0A-996C-0304CBFEA6F1}">
  <sheetPr>
    <tabColor theme="0" tint="-0.499984740745262"/>
  </sheetPr>
  <dimension ref="A1:S17"/>
  <sheetViews>
    <sheetView workbookViewId="0"/>
  </sheetViews>
  <sheetFormatPr baseColWidth="10" defaultColWidth="11.44140625" defaultRowHeight="14.4" x14ac:dyDescent="0.3"/>
  <cols>
    <col min="1" max="1" width="3.6640625" style="90" customWidth="1"/>
    <col min="2" max="2" width="4.44140625" style="98" customWidth="1"/>
    <col min="3" max="3" width="40.5546875" style="90" customWidth="1"/>
    <col min="4" max="4" width="21.5546875" style="90" customWidth="1"/>
    <col min="5" max="5" width="23" style="90" customWidth="1"/>
    <col min="6" max="6" width="22.109375" style="90" customWidth="1"/>
    <col min="7" max="7" width="3.33203125" style="90" customWidth="1"/>
    <col min="8" max="16384" width="11.44140625" style="90"/>
  </cols>
  <sheetData>
    <row r="1" spans="1:19" ht="15" thickBot="1" x14ac:dyDescent="0.35">
      <c r="A1" s="119"/>
      <c r="B1" s="120"/>
      <c r="C1" s="121"/>
      <c r="D1" s="121"/>
      <c r="E1" s="121"/>
      <c r="F1" s="121"/>
      <c r="G1" s="121"/>
      <c r="H1" s="122" t="s">
        <v>5</v>
      </c>
      <c r="I1" s="123"/>
      <c r="J1" s="123"/>
      <c r="K1" s="123"/>
      <c r="L1" s="122" t="s">
        <v>6</v>
      </c>
      <c r="M1" s="123"/>
      <c r="N1" s="123"/>
      <c r="O1" s="123"/>
      <c r="P1" s="122" t="s">
        <v>7</v>
      </c>
      <c r="Q1" s="123"/>
      <c r="R1" s="123"/>
      <c r="S1" s="123"/>
    </row>
    <row r="2" spans="1:19" s="93" customFormat="1" ht="25.95" customHeight="1" x14ac:dyDescent="0.3">
      <c r="A2" s="124"/>
      <c r="B2" s="147" t="s">
        <v>8</v>
      </c>
      <c r="C2" s="148"/>
      <c r="D2" s="148"/>
      <c r="E2" s="148"/>
      <c r="F2" s="149"/>
      <c r="G2" s="125"/>
      <c r="H2" s="126"/>
      <c r="I2" s="127"/>
      <c r="J2" s="127"/>
      <c r="K2" s="127"/>
      <c r="L2" s="126"/>
      <c r="M2" s="127"/>
      <c r="N2" s="127"/>
      <c r="O2" s="127"/>
      <c r="P2" s="126"/>
      <c r="Q2" s="127"/>
      <c r="R2" s="127"/>
      <c r="S2" s="127"/>
    </row>
    <row r="3" spans="1:19" ht="46.5" customHeight="1" thickBot="1" x14ac:dyDescent="0.35">
      <c r="A3" s="128"/>
      <c r="B3" s="150" t="s">
        <v>9</v>
      </c>
      <c r="C3" s="151"/>
      <c r="D3" s="151"/>
      <c r="E3" s="151"/>
      <c r="F3" s="152"/>
      <c r="G3" s="129"/>
      <c r="H3" s="126"/>
      <c r="I3" s="127"/>
      <c r="J3" s="127"/>
      <c r="K3" s="127"/>
      <c r="L3" s="126"/>
      <c r="M3" s="127"/>
      <c r="N3" s="127"/>
      <c r="O3" s="127"/>
      <c r="P3" s="126"/>
      <c r="Q3" s="127"/>
      <c r="R3" s="127"/>
      <c r="S3" s="127"/>
    </row>
    <row r="4" spans="1:19" ht="25.2" customHeight="1" thickBot="1" x14ac:dyDescent="0.35">
      <c r="A4" s="128"/>
      <c r="B4" s="153">
        <v>1</v>
      </c>
      <c r="C4" s="154" t="s">
        <v>10</v>
      </c>
      <c r="D4" s="155"/>
      <c r="E4" s="130"/>
      <c r="F4" s="131"/>
      <c r="G4" s="129"/>
      <c r="H4" s="126"/>
      <c r="I4" s="127"/>
      <c r="J4" s="127"/>
      <c r="K4" s="127"/>
      <c r="L4" s="126"/>
      <c r="M4" s="127"/>
      <c r="N4" s="127"/>
      <c r="O4" s="127"/>
      <c r="P4" s="126"/>
      <c r="Q4" s="127"/>
      <c r="R4" s="127"/>
      <c r="S4" s="127"/>
    </row>
    <row r="5" spans="1:19" ht="25.2" customHeight="1" thickBot="1" x14ac:dyDescent="0.35">
      <c r="A5" s="128"/>
      <c r="B5" s="153">
        <v>2</v>
      </c>
      <c r="C5" s="154" t="s">
        <v>11</v>
      </c>
      <c r="D5" s="155"/>
      <c r="E5" s="130"/>
      <c r="F5" s="131"/>
      <c r="G5" s="129"/>
      <c r="H5" s="126"/>
      <c r="I5" s="127"/>
      <c r="J5" s="127"/>
      <c r="K5" s="127"/>
      <c r="L5" s="126"/>
      <c r="M5" s="127"/>
      <c r="N5" s="127"/>
      <c r="O5" s="127"/>
      <c r="P5" s="126"/>
      <c r="Q5" s="127"/>
      <c r="R5" s="127"/>
      <c r="S5" s="127"/>
    </row>
    <row r="6" spans="1:19" ht="25.2" customHeight="1" thickBot="1" x14ac:dyDescent="0.35">
      <c r="A6" s="128"/>
      <c r="B6" s="153">
        <v>3</v>
      </c>
      <c r="C6" s="154" t="s">
        <v>12</v>
      </c>
      <c r="D6" s="155"/>
      <c r="E6" s="130"/>
      <c r="F6" s="131"/>
      <c r="G6" s="129"/>
      <c r="H6" s="126"/>
      <c r="I6" s="127"/>
      <c r="J6" s="127"/>
      <c r="K6" s="127"/>
      <c r="L6" s="126"/>
      <c r="M6" s="127"/>
      <c r="N6" s="127"/>
      <c r="O6" s="127"/>
      <c r="P6" s="126"/>
      <c r="Q6" s="127"/>
      <c r="R6" s="127"/>
      <c r="S6" s="127"/>
    </row>
    <row r="7" spans="1:19" ht="25.2" customHeight="1" thickBot="1" x14ac:dyDescent="0.35">
      <c r="A7" s="128"/>
      <c r="B7" s="153">
        <v>4</v>
      </c>
      <c r="C7" s="154" t="s">
        <v>13</v>
      </c>
      <c r="D7" s="155"/>
      <c r="E7" s="130"/>
      <c r="F7" s="131"/>
      <c r="G7" s="129"/>
      <c r="H7" s="126"/>
      <c r="I7" s="127"/>
      <c r="J7" s="127"/>
      <c r="K7" s="127"/>
      <c r="L7" s="126"/>
      <c r="M7" s="127"/>
      <c r="N7" s="127"/>
      <c r="O7" s="127"/>
      <c r="P7" s="126"/>
      <c r="Q7" s="127"/>
      <c r="R7" s="127"/>
      <c r="S7" s="127"/>
    </row>
    <row r="8" spans="1:19" ht="25.2" customHeight="1" thickBot="1" x14ac:dyDescent="0.35">
      <c r="A8" s="128"/>
      <c r="B8" s="153">
        <v>5</v>
      </c>
      <c r="C8" s="154" t="s">
        <v>14</v>
      </c>
      <c r="D8" s="155"/>
      <c r="E8" s="130"/>
      <c r="F8" s="131"/>
      <c r="G8" s="129"/>
      <c r="H8" s="126"/>
      <c r="I8" s="127"/>
      <c r="J8" s="127"/>
      <c r="K8" s="127"/>
      <c r="L8" s="126"/>
      <c r="M8" s="127"/>
      <c r="N8" s="127"/>
      <c r="O8" s="127"/>
      <c r="P8" s="132"/>
      <c r="Q8" s="133"/>
      <c r="R8" s="133"/>
      <c r="S8" s="133"/>
    </row>
    <row r="9" spans="1:19" ht="25.2" customHeight="1" thickBot="1" x14ac:dyDescent="0.35">
      <c r="A9" s="128"/>
      <c r="B9" s="153">
        <v>6</v>
      </c>
      <c r="C9" s="154" t="s">
        <v>15</v>
      </c>
      <c r="D9" s="155"/>
      <c r="E9" s="130"/>
      <c r="F9" s="131"/>
      <c r="G9" s="134"/>
      <c r="H9" s="135" t="s">
        <v>16</v>
      </c>
      <c r="I9" s="136"/>
      <c r="J9" s="136"/>
      <c r="K9" s="137"/>
      <c r="L9" s="135" t="s">
        <v>17</v>
      </c>
      <c r="M9" s="136"/>
      <c r="N9" s="136"/>
      <c r="O9" s="137"/>
      <c r="P9" s="135" t="s">
        <v>18</v>
      </c>
      <c r="Q9" s="136"/>
      <c r="R9" s="136"/>
      <c r="S9" s="136"/>
    </row>
    <row r="10" spans="1:19" ht="25.2" customHeight="1" thickBot="1" x14ac:dyDescent="0.35">
      <c r="A10" s="128"/>
      <c r="B10" s="153">
        <v>7</v>
      </c>
      <c r="C10" s="154" t="s">
        <v>19</v>
      </c>
      <c r="D10" s="155"/>
      <c r="E10" s="130"/>
      <c r="F10" s="131"/>
      <c r="G10" s="129"/>
      <c r="H10" s="126"/>
      <c r="I10" s="127"/>
      <c r="J10" s="127"/>
      <c r="K10" s="138"/>
      <c r="L10" s="126"/>
      <c r="M10" s="127"/>
      <c r="N10" s="127"/>
      <c r="O10" s="138"/>
      <c r="P10" s="126"/>
      <c r="Q10" s="127"/>
      <c r="R10" s="127"/>
      <c r="S10" s="127"/>
    </row>
    <row r="11" spans="1:19" ht="25.2" customHeight="1" thickBot="1" x14ac:dyDescent="0.35">
      <c r="A11" s="128"/>
      <c r="B11" s="153">
        <v>8</v>
      </c>
      <c r="C11" s="154" t="s">
        <v>20</v>
      </c>
      <c r="D11" s="155"/>
      <c r="E11" s="130"/>
      <c r="F11" s="131"/>
      <c r="G11" s="129"/>
      <c r="H11" s="126"/>
      <c r="I11" s="127"/>
      <c r="J11" s="127"/>
      <c r="K11" s="138"/>
      <c r="L11" s="126"/>
      <c r="M11" s="127"/>
      <c r="N11" s="127"/>
      <c r="O11" s="138"/>
      <c r="P11" s="126"/>
      <c r="Q11" s="127"/>
      <c r="R11" s="127"/>
      <c r="S11" s="127"/>
    </row>
    <row r="12" spans="1:19" ht="25.2" customHeight="1" thickBot="1" x14ac:dyDescent="0.35">
      <c r="A12" s="128"/>
      <c r="B12" s="153">
        <v>9</v>
      </c>
      <c r="C12" s="154" t="s">
        <v>21</v>
      </c>
      <c r="D12" s="155"/>
      <c r="E12" s="130"/>
      <c r="F12" s="131"/>
      <c r="G12" s="129"/>
      <c r="H12" s="126"/>
      <c r="I12" s="127"/>
      <c r="J12" s="127"/>
      <c r="K12" s="138"/>
      <c r="L12" s="126"/>
      <c r="M12" s="127"/>
      <c r="N12" s="127"/>
      <c r="O12" s="138"/>
      <c r="P12" s="126"/>
      <c r="Q12" s="127"/>
      <c r="R12" s="127"/>
      <c r="S12" s="127"/>
    </row>
    <row r="13" spans="1:19" ht="25.2" customHeight="1" thickBot="1" x14ac:dyDescent="0.35">
      <c r="A13" s="128"/>
      <c r="B13" s="153">
        <v>10</v>
      </c>
      <c r="C13" s="154" t="s">
        <v>22</v>
      </c>
      <c r="D13" s="155"/>
      <c r="E13" s="130"/>
      <c r="F13" s="131"/>
      <c r="G13" s="129"/>
      <c r="H13" s="126"/>
      <c r="I13" s="127"/>
      <c r="J13" s="127"/>
      <c r="K13" s="138"/>
      <c r="L13" s="126"/>
      <c r="M13" s="127"/>
      <c r="N13" s="127"/>
      <c r="O13" s="138"/>
      <c r="P13" s="126"/>
      <c r="Q13" s="127"/>
      <c r="R13" s="127"/>
      <c r="S13" s="127"/>
    </row>
    <row r="14" spans="1:19" s="93" customFormat="1" ht="37.200000000000003" customHeight="1" x14ac:dyDescent="0.3">
      <c r="A14" s="124"/>
      <c r="B14" s="156"/>
      <c r="C14" s="157" t="s">
        <v>179</v>
      </c>
      <c r="D14" s="157" t="s">
        <v>180</v>
      </c>
      <c r="E14" s="160" t="s">
        <v>181</v>
      </c>
      <c r="F14" s="161"/>
      <c r="G14" s="139"/>
      <c r="H14" s="126"/>
      <c r="I14" s="127"/>
      <c r="J14" s="127"/>
      <c r="K14" s="138"/>
      <c r="L14" s="126"/>
      <c r="M14" s="127"/>
      <c r="N14" s="127"/>
      <c r="O14" s="138"/>
      <c r="P14" s="126"/>
      <c r="Q14" s="127"/>
      <c r="R14" s="127"/>
      <c r="S14" s="127"/>
    </row>
    <row r="15" spans="1:19" ht="15" thickBot="1" x14ac:dyDescent="0.35">
      <c r="A15" s="140"/>
      <c r="B15" s="158"/>
      <c r="C15" s="159"/>
      <c r="D15" s="159"/>
      <c r="E15" s="159"/>
      <c r="F15" s="162"/>
      <c r="G15" s="134"/>
      <c r="H15" s="126"/>
      <c r="I15" s="127"/>
      <c r="J15" s="127"/>
      <c r="K15" s="138"/>
      <c r="L15" s="126"/>
      <c r="M15" s="127"/>
      <c r="N15" s="127"/>
      <c r="O15" s="138"/>
      <c r="P15" s="126"/>
      <c r="Q15" s="127"/>
      <c r="R15" s="127"/>
      <c r="S15" s="127"/>
    </row>
    <row r="16" spans="1:19" ht="15" thickBot="1" x14ac:dyDescent="0.35">
      <c r="A16" s="141"/>
      <c r="B16" s="142"/>
      <c r="C16" s="143"/>
      <c r="D16" s="144"/>
      <c r="E16" s="129"/>
      <c r="F16" s="143"/>
      <c r="G16" s="129"/>
      <c r="H16" s="126"/>
      <c r="I16" s="133"/>
      <c r="J16" s="133"/>
      <c r="K16" s="145"/>
      <c r="L16" s="132"/>
      <c r="M16" s="133"/>
      <c r="N16" s="133"/>
      <c r="O16" s="145"/>
      <c r="P16" s="132"/>
      <c r="Q16" s="133"/>
      <c r="R16" s="133"/>
      <c r="S16" s="133"/>
    </row>
    <row r="17" spans="3:8" x14ac:dyDescent="0.3">
      <c r="C17" s="146"/>
      <c r="E17" s="146"/>
      <c r="F17" s="146"/>
      <c r="G17" s="146"/>
      <c r="H17" s="146"/>
    </row>
  </sheetData>
  <sheetProtection algorithmName="SHA-512" hashValue="uCP56/uo9d43BmiVegHhxZd3rFWosGz+V9+vmApQu0kpSFaci4Z0uswCYfwI5Wj3B2Df8cEl7kfAmqO02Rt2LQ==" saltValue="0Pb3t54ZAsnaOD7xKBaFRg==" spinCount="100000" sheet="1" objects="1" scenarios="1"/>
  <mergeCells count="28">
    <mergeCell ref="P1:S8"/>
    <mergeCell ref="L9:O16"/>
    <mergeCell ref="P9:S16"/>
    <mergeCell ref="C13:D13"/>
    <mergeCell ref="E4:F4"/>
    <mergeCell ref="E5:F5"/>
    <mergeCell ref="E6:F6"/>
    <mergeCell ref="E7:F7"/>
    <mergeCell ref="E8:F8"/>
    <mergeCell ref="E9:F9"/>
    <mergeCell ref="E10:F10"/>
    <mergeCell ref="E11:F11"/>
    <mergeCell ref="C4:D4"/>
    <mergeCell ref="C5:D5"/>
    <mergeCell ref="C6:D6"/>
    <mergeCell ref="C7:D7"/>
    <mergeCell ref="E12:F12"/>
    <mergeCell ref="E13:F13"/>
    <mergeCell ref="H1:K8"/>
    <mergeCell ref="H9:K16"/>
    <mergeCell ref="L1:O8"/>
    <mergeCell ref="B2:F2"/>
    <mergeCell ref="B3:F3"/>
    <mergeCell ref="C8:D8"/>
    <mergeCell ref="C9:D9"/>
    <mergeCell ref="C10:D10"/>
    <mergeCell ref="C11:D11"/>
    <mergeCell ref="C12:D12"/>
  </mergeCells>
  <phoneticPr fontId="7" type="noConversion"/>
  <hyperlinks>
    <hyperlink ref="E14" r:id="rId1" display="Visita la Web de espacios públicos de CAF" xr:uid="{E6536EDD-42DC-478F-B1C7-45E1D0FCBAC5}"/>
    <hyperlink ref="D14" r:id="rId2" display="Visita el manual de Taller de espacios publicos" xr:uid="{C37632C5-88F1-4699-AD68-C70D7925B8A2}"/>
    <hyperlink ref="C14" r:id="rId3" display="Visita aquí la Guía" xr:uid="{711D9765-6341-41AC-B1B9-16E5601FD3F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CD0DB-F35D-455A-BF25-476C32A0E96E}">
  <sheetPr>
    <tabColor theme="0" tint="-0.499984740745262"/>
  </sheetPr>
  <dimension ref="A1:G18"/>
  <sheetViews>
    <sheetView workbookViewId="0"/>
  </sheetViews>
  <sheetFormatPr baseColWidth="10" defaultColWidth="11.44140625" defaultRowHeight="14.4" x14ac:dyDescent="0.3"/>
  <cols>
    <col min="1" max="1" width="3.6640625" customWidth="1"/>
    <col min="2" max="2" width="4.44140625" style="1" customWidth="1"/>
    <col min="3" max="3" width="34.44140625" customWidth="1"/>
    <col min="4" max="4" width="26.33203125" customWidth="1"/>
    <col min="5" max="5" width="30.88671875" customWidth="1"/>
    <col min="6" max="6" width="3.33203125" customWidth="1"/>
  </cols>
  <sheetData>
    <row r="1" spans="1:7" ht="15" thickBot="1" x14ac:dyDescent="0.35">
      <c r="A1" s="3"/>
      <c r="B1" s="4"/>
      <c r="C1" s="5"/>
      <c r="D1" s="5"/>
      <c r="E1" s="5"/>
      <c r="F1" s="5"/>
      <c r="G1" s="16"/>
    </row>
    <row r="2" spans="1:7" s="2" customFormat="1" ht="25.95" customHeight="1" x14ac:dyDescent="0.3">
      <c r="A2" s="52"/>
      <c r="B2" s="55" t="s">
        <v>186</v>
      </c>
      <c r="C2" s="56"/>
      <c r="D2" s="56"/>
      <c r="E2" s="57"/>
      <c r="F2" s="12"/>
    </row>
    <row r="3" spans="1:7" ht="29.4" customHeight="1" thickBot="1" x14ac:dyDescent="0.35">
      <c r="A3" s="31"/>
      <c r="B3" s="58" t="s">
        <v>187</v>
      </c>
      <c r="C3" s="59"/>
      <c r="D3" s="59"/>
      <c r="E3" s="60"/>
      <c r="F3" s="13"/>
    </row>
    <row r="4" spans="1:7" ht="25.2" customHeight="1" thickBot="1" x14ac:dyDescent="0.35">
      <c r="A4" s="31"/>
      <c r="B4" s="50" t="s">
        <v>23</v>
      </c>
      <c r="C4" s="8" t="s">
        <v>24</v>
      </c>
      <c r="D4" s="29" t="s">
        <v>25</v>
      </c>
      <c r="E4" s="51" t="s">
        <v>26</v>
      </c>
      <c r="F4" s="13"/>
    </row>
    <row r="5" spans="1:7" ht="25.2" customHeight="1" thickBot="1" x14ac:dyDescent="0.35">
      <c r="A5" s="31"/>
      <c r="B5" s="34">
        <v>1</v>
      </c>
      <c r="C5" s="24" t="s">
        <v>110</v>
      </c>
      <c r="D5" s="17">
        <v>8</v>
      </c>
      <c r="E5" s="84">
        <f>(D5+2)/(SUM($D$5:$D$13)+2)</f>
        <v>0.18181818181818182</v>
      </c>
      <c r="F5" s="13"/>
    </row>
    <row r="6" spans="1:7" ht="25.2" customHeight="1" thickBot="1" x14ac:dyDescent="0.35">
      <c r="A6" s="31"/>
      <c r="B6" s="35">
        <v>2</v>
      </c>
      <c r="C6" s="20" t="s">
        <v>28</v>
      </c>
      <c r="D6" s="17">
        <v>7</v>
      </c>
      <c r="E6" s="84">
        <f t="shared" ref="E6:E13" si="0">D6/(SUM($D$5:$D$13)+2)</f>
        <v>0.12727272727272726</v>
      </c>
      <c r="F6" s="13"/>
    </row>
    <row r="7" spans="1:7" ht="25.2" customHeight="1" thickBot="1" x14ac:dyDescent="0.35">
      <c r="A7" s="31"/>
      <c r="B7" s="36">
        <v>3</v>
      </c>
      <c r="C7" s="22" t="s">
        <v>29</v>
      </c>
      <c r="D7" s="17">
        <v>6</v>
      </c>
      <c r="E7" s="84">
        <f t="shared" si="0"/>
        <v>0.10909090909090909</v>
      </c>
      <c r="F7" s="13"/>
    </row>
    <row r="8" spans="1:7" ht="25.2" customHeight="1" thickBot="1" x14ac:dyDescent="0.35">
      <c r="A8" s="31"/>
      <c r="B8" s="37">
        <v>4</v>
      </c>
      <c r="C8" s="28" t="s">
        <v>30</v>
      </c>
      <c r="D8" s="17">
        <v>4</v>
      </c>
      <c r="E8" s="84">
        <f t="shared" si="0"/>
        <v>7.2727272727272724E-2</v>
      </c>
      <c r="F8" s="13"/>
    </row>
    <row r="9" spans="1:7" ht="25.2" customHeight="1" thickBot="1" x14ac:dyDescent="0.35">
      <c r="A9" s="31"/>
      <c r="B9" s="38">
        <v>5</v>
      </c>
      <c r="C9" s="26" t="s">
        <v>31</v>
      </c>
      <c r="D9" s="17">
        <v>6</v>
      </c>
      <c r="E9" s="84">
        <f t="shared" si="0"/>
        <v>0.10909090909090909</v>
      </c>
      <c r="F9" s="13"/>
    </row>
    <row r="10" spans="1:7" ht="25.2" customHeight="1" thickBot="1" x14ac:dyDescent="0.35">
      <c r="A10" s="31"/>
      <c r="B10" s="39">
        <v>6</v>
      </c>
      <c r="C10" s="23" t="s">
        <v>32</v>
      </c>
      <c r="D10" s="17">
        <v>6</v>
      </c>
      <c r="E10" s="84">
        <f t="shared" si="0"/>
        <v>0.10909090909090909</v>
      </c>
      <c r="F10" s="13"/>
    </row>
    <row r="11" spans="1:7" ht="25.2" customHeight="1" thickBot="1" x14ac:dyDescent="0.35">
      <c r="A11" s="31"/>
      <c r="B11" s="40">
        <v>7</v>
      </c>
      <c r="C11" s="21" t="s">
        <v>33</v>
      </c>
      <c r="D11" s="17">
        <v>3</v>
      </c>
      <c r="E11" s="84">
        <f t="shared" si="0"/>
        <v>5.4545454545454543E-2</v>
      </c>
      <c r="F11" s="13"/>
    </row>
    <row r="12" spans="1:7" ht="25.2" customHeight="1" thickBot="1" x14ac:dyDescent="0.35">
      <c r="A12" s="31"/>
      <c r="B12" s="41">
        <v>8</v>
      </c>
      <c r="C12" s="27" t="s">
        <v>34</v>
      </c>
      <c r="D12" s="17">
        <v>5</v>
      </c>
      <c r="E12" s="84">
        <f t="shared" si="0"/>
        <v>9.0909090909090912E-2</v>
      </c>
      <c r="F12" s="13"/>
    </row>
    <row r="13" spans="1:7" ht="25.2" customHeight="1" thickBot="1" x14ac:dyDescent="0.35">
      <c r="A13" s="31"/>
      <c r="B13" s="42">
        <v>9</v>
      </c>
      <c r="C13" s="25" t="s">
        <v>35</v>
      </c>
      <c r="D13" s="17">
        <v>8</v>
      </c>
      <c r="E13" s="84">
        <f t="shared" si="0"/>
        <v>0.14545454545454545</v>
      </c>
      <c r="F13" s="13"/>
    </row>
    <row r="14" spans="1:7" ht="25.2" customHeight="1" thickBot="1" x14ac:dyDescent="0.35">
      <c r="A14" s="31"/>
      <c r="B14" s="50"/>
      <c r="C14" s="8"/>
      <c r="D14" s="30" t="s">
        <v>36</v>
      </c>
      <c r="E14" s="53">
        <f>SUM(E5:E13)</f>
        <v>1</v>
      </c>
      <c r="F14" s="13"/>
    </row>
    <row r="15" spans="1:7" ht="25.2" customHeight="1" thickBot="1" x14ac:dyDescent="0.35">
      <c r="A15" s="31"/>
      <c r="B15" s="61" t="s">
        <v>111</v>
      </c>
      <c r="C15" s="62"/>
      <c r="D15" s="62"/>
      <c r="E15" s="63"/>
      <c r="F15" s="13"/>
    </row>
    <row r="16" spans="1:7" s="2" customFormat="1" ht="37.200000000000003" customHeight="1" x14ac:dyDescent="0.3">
      <c r="A16" s="6"/>
      <c r="B16" s="48"/>
      <c r="C16" s="49" t="s">
        <v>2</v>
      </c>
      <c r="D16" s="49" t="s">
        <v>3</v>
      </c>
      <c r="E16" s="18" t="s">
        <v>4</v>
      </c>
      <c r="F16" s="12"/>
    </row>
    <row r="17" spans="1:6" ht="15" thickBot="1" x14ac:dyDescent="0.35">
      <c r="A17" s="7"/>
      <c r="B17" s="19"/>
      <c r="C17" s="11"/>
      <c r="D17" s="11"/>
      <c r="E17" s="11"/>
      <c r="F17" s="14"/>
    </row>
    <row r="18" spans="1:6" ht="15" thickBot="1" x14ac:dyDescent="0.35">
      <c r="A18" s="9"/>
      <c r="B18" s="10"/>
      <c r="C18" s="11"/>
      <c r="D18" s="11"/>
      <c r="E18" s="11"/>
      <c r="F18" s="15"/>
    </row>
  </sheetData>
  <sheetProtection algorithmName="SHA-512" hashValue="GnLGAZx8rrQCX4LilH4qf49Q/klLLRAidpHoF9UKVOyNA4i3R3RcgUeUx32dHEMFQDdty9aX0ipfyzjltqzQMA==" saltValue="lcMI7vWXwRFckkg5EnZGsQ==" spinCount="100000" sheet="1" objects="1" scenarios="1"/>
  <mergeCells count="3">
    <mergeCell ref="B2:E2"/>
    <mergeCell ref="B3:E3"/>
    <mergeCell ref="B15:E15"/>
  </mergeCells>
  <dataValidations count="1">
    <dataValidation type="list" allowBlank="1" showInputMessage="1" showErrorMessage="1" sqref="B16:E16 D5:D13" xr:uid="{78FADAA0-4A1F-4289-B478-D996469C74AB}">
      <formula1>"1,2,3,4,5,6,7,8,9,10"</formula1>
    </dataValidation>
  </dataValidations>
  <hyperlinks>
    <hyperlink ref="C16" r:id="rId1" display="Visita aquí la Guía" xr:uid="{CC3963D1-32FB-4169-BCA3-7873AE282715}"/>
    <hyperlink ref="D16" r:id="rId2" xr:uid="{71A6F182-E449-48A7-9987-1C3125578F27}"/>
  </hyperlinks>
  <pageMargins left="0.7" right="0.7" top="0.75" bottom="0.75" header="0.3" footer="0.3"/>
  <pageSetup orientation="portrait" r:id="rId3"/>
  <drawing r:id="rId4"/>
  <legacy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F377F-DDBF-424E-9FCB-6418AEE919D9}">
  <sheetPr>
    <tabColor theme="9" tint="0.79998168889431442"/>
  </sheetPr>
  <dimension ref="A1:J10"/>
  <sheetViews>
    <sheetView workbookViewId="0"/>
  </sheetViews>
  <sheetFormatPr baseColWidth="10" defaultColWidth="11.44140625" defaultRowHeight="14.4" x14ac:dyDescent="0.3"/>
  <cols>
    <col min="1" max="2" width="4.33203125" style="90" customWidth="1"/>
    <col min="3" max="3" width="69.33203125" style="90" customWidth="1"/>
    <col min="4" max="4" width="18.88671875" style="90" customWidth="1"/>
    <col min="5" max="5" width="23.6640625" style="90" customWidth="1"/>
    <col min="6" max="6" width="3.6640625" style="90" customWidth="1"/>
    <col min="7" max="16384" width="11.44140625" style="90"/>
  </cols>
  <sheetData>
    <row r="1" spans="1:10" ht="15" thickBot="1" x14ac:dyDescent="0.35">
      <c r="A1" s="163"/>
      <c r="B1" s="164"/>
      <c r="C1" s="165"/>
      <c r="D1" s="165"/>
      <c r="E1" s="165"/>
      <c r="F1" s="165"/>
    </row>
    <row r="2" spans="1:10" ht="39.6" customHeight="1" thickBot="1" x14ac:dyDescent="0.35">
      <c r="A2" s="166"/>
      <c r="B2" s="167" t="s">
        <v>37</v>
      </c>
      <c r="C2" s="168"/>
      <c r="D2" s="169"/>
      <c r="E2" s="170" t="s">
        <v>38</v>
      </c>
      <c r="F2" s="171"/>
    </row>
    <row r="3" spans="1:10" s="93" customFormat="1" ht="42.6" customHeight="1" thickBot="1" x14ac:dyDescent="0.35">
      <c r="A3" s="166"/>
      <c r="B3" s="172" t="s">
        <v>189</v>
      </c>
      <c r="C3" s="173"/>
      <c r="D3" s="174"/>
      <c r="E3" s="175">
        <f>'Ponderación ejes'!E5</f>
        <v>0.18181818181818182</v>
      </c>
      <c r="F3" s="171"/>
    </row>
    <row r="4" spans="1:10" ht="29.4" thickBot="1" x14ac:dyDescent="0.35">
      <c r="A4" s="176"/>
      <c r="B4" s="189" t="s">
        <v>23</v>
      </c>
      <c r="C4" s="190" t="s">
        <v>39</v>
      </c>
      <c r="D4" s="178" t="s">
        <v>25</v>
      </c>
      <c r="E4" s="193" t="s">
        <v>173</v>
      </c>
      <c r="F4" s="179"/>
    </row>
    <row r="5" spans="1:10" ht="49.95" customHeight="1" thickBot="1" x14ac:dyDescent="0.35">
      <c r="A5" s="176"/>
      <c r="B5" s="191" t="s">
        <v>41</v>
      </c>
      <c r="C5" s="192" t="s">
        <v>182</v>
      </c>
      <c r="D5" s="180">
        <v>5</v>
      </c>
      <c r="E5" s="194">
        <f>D5/SUM($D$5:$D$8)*'Ponderación ejes'!$E$5</f>
        <v>5.6818181818181823E-2</v>
      </c>
      <c r="F5" s="179"/>
      <c r="J5" s="181"/>
    </row>
    <row r="6" spans="1:10" ht="49.95" customHeight="1" thickBot="1" x14ac:dyDescent="0.35">
      <c r="A6" s="176"/>
      <c r="B6" s="191" t="s">
        <v>42</v>
      </c>
      <c r="C6" s="192" t="s">
        <v>183</v>
      </c>
      <c r="D6" s="180">
        <v>4</v>
      </c>
      <c r="E6" s="194">
        <f>D6/SUM($D$5:$D$8)*'Ponderación ejes'!$E$5</f>
        <v>4.5454545454545456E-2</v>
      </c>
      <c r="F6" s="179"/>
    </row>
    <row r="7" spans="1:10" ht="49.95" customHeight="1" thickBot="1" x14ac:dyDescent="0.35">
      <c r="A7" s="176"/>
      <c r="B7" s="191" t="s">
        <v>43</v>
      </c>
      <c r="C7" s="192" t="s">
        <v>184</v>
      </c>
      <c r="D7" s="180">
        <v>2</v>
      </c>
      <c r="E7" s="194">
        <f>D7/SUM($D$5:$D$8)*'Ponderación ejes'!$E$5</f>
        <v>2.2727272727272728E-2</v>
      </c>
      <c r="F7" s="179"/>
    </row>
    <row r="8" spans="1:10" ht="49.95" customHeight="1" thickBot="1" x14ac:dyDescent="0.35">
      <c r="A8" s="176"/>
      <c r="B8" s="191" t="s">
        <v>44</v>
      </c>
      <c r="C8" s="192" t="s">
        <v>185</v>
      </c>
      <c r="D8" s="180">
        <v>5</v>
      </c>
      <c r="E8" s="194">
        <f>D8/SUM($D$5:$D$8)*'Ponderación ejes'!$E$5</f>
        <v>5.6818181818181823E-2</v>
      </c>
      <c r="F8" s="179"/>
      <c r="J8" s="181"/>
    </row>
    <row r="9" spans="1:10" ht="28.2" customHeight="1" x14ac:dyDescent="0.3">
      <c r="A9" s="182"/>
      <c r="B9" s="183" t="s">
        <v>188</v>
      </c>
      <c r="C9" s="184"/>
      <c r="D9" s="184"/>
      <c r="E9" s="184"/>
      <c r="F9" s="179"/>
      <c r="J9" s="181"/>
    </row>
    <row r="10" spans="1:10" ht="15" thickBot="1" x14ac:dyDescent="0.35">
      <c r="A10" s="185"/>
      <c r="B10" s="186"/>
      <c r="C10" s="187"/>
      <c r="D10" s="187"/>
      <c r="E10" s="187"/>
      <c r="F10" s="188"/>
      <c r="J10" s="181"/>
    </row>
  </sheetData>
  <sheetProtection algorithmName="SHA-512" hashValue="k/AJh+iijuJvWrQht9oBf8/fziK+/kgHk5JdzMfy4N0N64UOEQA/4XJL5EodBudXqW+/Slvn9LEBGzqTGWQSjQ==" saltValue="0N8r6lOKNBfHnp+DUeLl+g==" spinCount="100000" sheet="1" objects="1" scenarios="1"/>
  <mergeCells count="3">
    <mergeCell ref="B3:D3"/>
    <mergeCell ref="B2:D2"/>
    <mergeCell ref="B9:E9"/>
  </mergeCells>
  <phoneticPr fontId="7" type="noConversion"/>
  <dataValidations count="1">
    <dataValidation type="list" allowBlank="1" showInputMessage="1" showErrorMessage="1" sqref="D5:D8" xr:uid="{A6E8E3C2-090C-4056-886F-3B9D40C08598}">
      <formula1>"1,2,3,4,5"</formula1>
    </dataValidation>
  </dataValidation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FAED1-8214-4753-8AC6-A94495C245A8}">
  <sheetPr>
    <tabColor rgb="FFC4F2E9"/>
  </sheetPr>
  <dimension ref="A1:F12"/>
  <sheetViews>
    <sheetView workbookViewId="0"/>
  </sheetViews>
  <sheetFormatPr baseColWidth="10" defaultColWidth="11.44140625" defaultRowHeight="14.4" x14ac:dyDescent="0.3"/>
  <cols>
    <col min="1" max="2" width="4.33203125" style="90" customWidth="1"/>
    <col min="3" max="3" width="69.33203125" style="90" customWidth="1"/>
    <col min="4" max="4" width="18.88671875" style="90" customWidth="1"/>
    <col min="5" max="5" width="23.6640625" style="90" customWidth="1"/>
    <col min="6" max="6" width="3.6640625" style="90" customWidth="1"/>
    <col min="7" max="16384" width="11.44140625" style="90"/>
  </cols>
  <sheetData>
    <row r="1" spans="1:6" ht="15" thickBot="1" x14ac:dyDescent="0.35">
      <c r="A1" s="163"/>
      <c r="B1" s="164"/>
      <c r="C1" s="165"/>
      <c r="D1" s="165"/>
      <c r="E1" s="165"/>
      <c r="F1" s="165"/>
    </row>
    <row r="2" spans="1:6" ht="24.6" customHeight="1" thickBot="1" x14ac:dyDescent="0.35">
      <c r="A2" s="166"/>
      <c r="B2" s="167" t="s">
        <v>45</v>
      </c>
      <c r="C2" s="168"/>
      <c r="D2" s="169"/>
      <c r="E2" s="232" t="s">
        <v>38</v>
      </c>
      <c r="F2" s="171"/>
    </row>
    <row r="3" spans="1:6" s="93" customFormat="1" ht="55.5" customHeight="1" thickBot="1" x14ac:dyDescent="0.35">
      <c r="A3" s="166"/>
      <c r="B3" s="172" t="s">
        <v>190</v>
      </c>
      <c r="C3" s="173"/>
      <c r="D3" s="174"/>
      <c r="E3" s="233">
        <f>'Ponderación ejes'!E6</f>
        <v>0.12727272727272726</v>
      </c>
      <c r="F3" s="171"/>
    </row>
    <row r="4" spans="1:6" ht="15" thickBot="1" x14ac:dyDescent="0.35">
      <c r="A4" s="176"/>
      <c r="B4" s="189" t="s">
        <v>23</v>
      </c>
      <c r="C4" s="190" t="s">
        <v>39</v>
      </c>
      <c r="D4" s="178" t="s">
        <v>25</v>
      </c>
      <c r="E4" s="193" t="s">
        <v>40</v>
      </c>
      <c r="F4" s="179"/>
    </row>
    <row r="5" spans="1:6" ht="49.95" customHeight="1" thickBot="1" x14ac:dyDescent="0.35">
      <c r="A5" s="176"/>
      <c r="B5" s="241" t="s">
        <v>46</v>
      </c>
      <c r="C5" s="242" t="s">
        <v>47</v>
      </c>
      <c r="D5" s="180">
        <v>5</v>
      </c>
      <c r="E5" s="194">
        <f>D5/(SUM($D$5:$D$10)+3)*'Ponderación ejes'!$E$6</f>
        <v>2.1943573667711599E-2</v>
      </c>
      <c r="F5" s="179"/>
    </row>
    <row r="6" spans="1:6" ht="49.95" customHeight="1" thickBot="1" x14ac:dyDescent="0.35">
      <c r="A6" s="176"/>
      <c r="B6" s="241" t="s">
        <v>48</v>
      </c>
      <c r="C6" s="242" t="s">
        <v>113</v>
      </c>
      <c r="D6" s="180">
        <v>4</v>
      </c>
      <c r="E6" s="194">
        <f>(1+D6)/(SUM($D$5:$D$10)+3)*'Ponderación ejes'!$E$6</f>
        <v>2.1943573667711599E-2</v>
      </c>
      <c r="F6" s="179"/>
    </row>
    <row r="7" spans="1:6" ht="49.95" customHeight="1" thickBot="1" x14ac:dyDescent="0.35">
      <c r="A7" s="176"/>
      <c r="B7" s="241" t="s">
        <v>49</v>
      </c>
      <c r="C7" s="242" t="s">
        <v>50</v>
      </c>
      <c r="D7" s="180">
        <v>5</v>
      </c>
      <c r="E7" s="194">
        <f>D7/(SUM($D$5:$D$10)+3)*'Ponderación ejes'!$E$6</f>
        <v>2.1943573667711599E-2</v>
      </c>
      <c r="F7" s="179"/>
    </row>
    <row r="8" spans="1:6" ht="49.95" customHeight="1" thickBot="1" x14ac:dyDescent="0.35">
      <c r="A8" s="176"/>
      <c r="B8" s="241" t="s">
        <v>51</v>
      </c>
      <c r="C8" s="242" t="s">
        <v>114</v>
      </c>
      <c r="D8" s="180">
        <v>5</v>
      </c>
      <c r="E8" s="194">
        <f>(1+D8)/(SUM($D$5:$D$10)+3)*'Ponderación ejes'!$E$6</f>
        <v>2.6332288401253914E-2</v>
      </c>
      <c r="F8" s="179"/>
    </row>
    <row r="9" spans="1:6" ht="49.95" customHeight="1" thickBot="1" x14ac:dyDescent="0.35">
      <c r="A9" s="176"/>
      <c r="B9" s="241" t="s">
        <v>52</v>
      </c>
      <c r="C9" s="242" t="s">
        <v>115</v>
      </c>
      <c r="D9" s="180">
        <v>4</v>
      </c>
      <c r="E9" s="194">
        <f>(1+D9)/(SUM($D$5:$D$10)+3)*'Ponderación ejes'!$E$6</f>
        <v>2.1943573667711599E-2</v>
      </c>
      <c r="F9" s="179"/>
    </row>
    <row r="10" spans="1:6" ht="75.599999999999994" customHeight="1" thickBot="1" x14ac:dyDescent="0.35">
      <c r="A10" s="176"/>
      <c r="B10" s="241" t="s">
        <v>53</v>
      </c>
      <c r="C10" s="242" t="s">
        <v>54</v>
      </c>
      <c r="D10" s="180">
        <v>3</v>
      </c>
      <c r="E10" s="194">
        <f>D10/(SUM($D$5:$D$10)+3)*'Ponderación ejes'!$E$6</f>
        <v>1.3166144200626957E-2</v>
      </c>
      <c r="F10" s="179"/>
    </row>
    <row r="11" spans="1:6" ht="17.399999999999999" customHeight="1" x14ac:dyDescent="0.3">
      <c r="A11" s="182"/>
      <c r="B11" s="227" t="s">
        <v>112</v>
      </c>
      <c r="C11" s="228"/>
      <c r="D11" s="228"/>
      <c r="E11" s="229"/>
      <c r="F11" s="179"/>
    </row>
    <row r="12" spans="1:6" ht="15" thickBot="1" x14ac:dyDescent="0.35">
      <c r="A12" s="185"/>
      <c r="B12" s="186"/>
      <c r="C12" s="187"/>
      <c r="D12" s="187"/>
      <c r="E12" s="187"/>
      <c r="F12" s="188"/>
    </row>
  </sheetData>
  <sheetProtection algorithmName="SHA-512" hashValue="csia15JbIjWBTEhVqN+Ghknt9ld0MQqA1605h3wJGTIoGgyk2QIcTvf3gLLtgt6mYBiUnOIopkZyyjlt2VWRLA==" saltValue="zmoAwcMF14yLZmx/3wX2sg==" spinCount="100000" sheet="1" objects="1" scenarios="1"/>
  <mergeCells count="3">
    <mergeCell ref="B2:D2"/>
    <mergeCell ref="B3:D3"/>
    <mergeCell ref="B11:E11"/>
  </mergeCells>
  <phoneticPr fontId="7" type="noConversion"/>
  <dataValidations count="1">
    <dataValidation type="list" allowBlank="1" showInputMessage="1" showErrorMessage="1" sqref="D5:D10" xr:uid="{CAA6C3F4-A1D5-4A25-BB92-4F80A06FFDA9}">
      <formula1>"1,2,3,4,5"</formula1>
    </dataValidation>
  </dataValidation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512CA-E2A3-4ECA-B460-C094CBB560B5}">
  <sheetPr>
    <tabColor theme="4" tint="0.79998168889431442"/>
  </sheetPr>
  <dimension ref="A1:H7"/>
  <sheetViews>
    <sheetView workbookViewId="0"/>
  </sheetViews>
  <sheetFormatPr baseColWidth="10" defaultColWidth="11.44140625" defaultRowHeight="14.4" x14ac:dyDescent="0.3"/>
  <cols>
    <col min="1" max="2" width="4.33203125" style="90" customWidth="1"/>
    <col min="3" max="3" width="69.33203125" style="90" customWidth="1"/>
    <col min="4" max="4" width="18.88671875" style="90" customWidth="1"/>
    <col min="5" max="5" width="23.6640625" style="90" customWidth="1"/>
    <col min="6" max="6" width="3.6640625" style="90" customWidth="1"/>
    <col min="7" max="16384" width="11.44140625" style="90"/>
  </cols>
  <sheetData>
    <row r="1" spans="1:8" ht="15" thickBot="1" x14ac:dyDescent="0.35">
      <c r="A1" s="163"/>
      <c r="B1" s="164"/>
      <c r="C1" s="165"/>
      <c r="D1" s="165"/>
      <c r="E1" s="165"/>
      <c r="F1" s="165"/>
    </row>
    <row r="2" spans="1:8" ht="24.6" customHeight="1" thickBot="1" x14ac:dyDescent="0.35">
      <c r="A2" s="166"/>
      <c r="B2" s="167" t="s">
        <v>55</v>
      </c>
      <c r="C2" s="168"/>
      <c r="D2" s="169"/>
      <c r="E2" s="232" t="s">
        <v>38</v>
      </c>
      <c r="F2" s="171"/>
    </row>
    <row r="3" spans="1:8" s="93" customFormat="1" ht="45" customHeight="1" thickBot="1" x14ac:dyDescent="0.35">
      <c r="A3" s="166"/>
      <c r="B3" s="172" t="s">
        <v>191</v>
      </c>
      <c r="C3" s="173"/>
      <c r="D3" s="174"/>
      <c r="E3" s="233">
        <f>'Ponderación ejes'!E7</f>
        <v>0.10909090909090909</v>
      </c>
      <c r="F3" s="171"/>
    </row>
    <row r="4" spans="1:8" ht="15" thickBot="1" x14ac:dyDescent="0.35">
      <c r="A4" s="176"/>
      <c r="B4" s="189" t="s">
        <v>23</v>
      </c>
      <c r="C4" s="190" t="s">
        <v>39</v>
      </c>
      <c r="D4" s="178" t="s">
        <v>25</v>
      </c>
      <c r="E4" s="193" t="s">
        <v>40</v>
      </c>
      <c r="F4" s="179"/>
    </row>
    <row r="5" spans="1:8" ht="49.95" customHeight="1" thickBot="1" x14ac:dyDescent="0.35">
      <c r="A5" s="176"/>
      <c r="B5" s="211" t="s">
        <v>56</v>
      </c>
      <c r="C5" s="243" t="s">
        <v>57</v>
      </c>
      <c r="D5" s="180">
        <v>4</v>
      </c>
      <c r="E5" s="194">
        <f>D5/SUM($D$5:$D$6)*'Ponderación ejes'!$E$7</f>
        <v>5.4545454545454543E-2</v>
      </c>
      <c r="F5" s="179"/>
      <c r="H5" s="181"/>
    </row>
    <row r="6" spans="1:8" ht="49.95" customHeight="1" thickBot="1" x14ac:dyDescent="0.35">
      <c r="A6" s="176"/>
      <c r="B6" s="211" t="s">
        <v>58</v>
      </c>
      <c r="C6" s="243" t="s">
        <v>59</v>
      </c>
      <c r="D6" s="180">
        <v>4</v>
      </c>
      <c r="E6" s="194">
        <f>D6/SUM($D$5:$D$6)*'Ponderación ejes'!$E$7</f>
        <v>5.4545454545454543E-2</v>
      </c>
      <c r="F6" s="179"/>
    </row>
    <row r="7" spans="1:8" ht="15" thickBot="1" x14ac:dyDescent="0.35">
      <c r="A7" s="185"/>
      <c r="B7" s="186"/>
      <c r="C7" s="187"/>
      <c r="D7" s="187"/>
      <c r="E7" s="187"/>
      <c r="F7" s="188"/>
    </row>
  </sheetData>
  <sheetProtection algorithmName="SHA-512" hashValue="XN6v+xSlPHKyahUHwGpNZx05aLFNUwmIngUQsD2pNBnt1QEZJF60MjrAJKAoWmzl12Iz+xyhAJghSDlk0Z9UGw==" saltValue="notNla9/f5OfkPXJPDyDag==" spinCount="100000" sheet="1" objects="1" scenarios="1"/>
  <mergeCells count="2">
    <mergeCell ref="B2:D2"/>
    <mergeCell ref="B3:D3"/>
  </mergeCells>
  <phoneticPr fontId="7" type="noConversion"/>
  <dataValidations count="1">
    <dataValidation type="list" allowBlank="1" showInputMessage="1" showErrorMessage="1" sqref="D5:D6" xr:uid="{2995AE27-D117-4CA7-822F-9350ABD64E2C}">
      <formula1>"1,2,3,4,5"</formula1>
    </dataValidation>
  </dataValidation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DA7DF-FCE3-4812-AEB2-4F8E73484117}">
  <sheetPr>
    <tabColor rgb="FFFFFFCC"/>
  </sheetPr>
  <dimension ref="A1:H7"/>
  <sheetViews>
    <sheetView workbookViewId="0"/>
  </sheetViews>
  <sheetFormatPr baseColWidth="10" defaultColWidth="11.44140625" defaultRowHeight="14.4" x14ac:dyDescent="0.3"/>
  <cols>
    <col min="1" max="2" width="4.33203125" style="90" customWidth="1"/>
    <col min="3" max="3" width="69.33203125" style="90" customWidth="1"/>
    <col min="4" max="4" width="18.88671875" style="90" customWidth="1"/>
    <col min="5" max="5" width="23.6640625" style="90" customWidth="1"/>
    <col min="6" max="6" width="3.6640625" style="90" customWidth="1"/>
    <col min="7" max="16384" width="11.44140625" style="90"/>
  </cols>
  <sheetData>
    <row r="1" spans="1:8" ht="15" thickBot="1" x14ac:dyDescent="0.35">
      <c r="A1" s="163"/>
      <c r="B1" s="164"/>
      <c r="C1" s="165"/>
      <c r="D1" s="165"/>
      <c r="E1" s="165"/>
      <c r="F1" s="165"/>
    </row>
    <row r="2" spans="1:8" ht="24.6" customHeight="1" thickBot="1" x14ac:dyDescent="0.35">
      <c r="A2" s="166"/>
      <c r="B2" s="167" t="s">
        <v>60</v>
      </c>
      <c r="C2" s="168"/>
      <c r="D2" s="169"/>
      <c r="E2" s="232" t="s">
        <v>38</v>
      </c>
      <c r="F2" s="171"/>
    </row>
    <row r="3" spans="1:8" s="93" customFormat="1" ht="45" customHeight="1" thickBot="1" x14ac:dyDescent="0.35">
      <c r="A3" s="166"/>
      <c r="B3" s="172" t="s">
        <v>192</v>
      </c>
      <c r="C3" s="173"/>
      <c r="D3" s="174"/>
      <c r="E3" s="233">
        <f>'Ponderación ejes'!E8</f>
        <v>7.2727272727272724E-2</v>
      </c>
      <c r="F3" s="171"/>
    </row>
    <row r="4" spans="1:8" ht="15" thickBot="1" x14ac:dyDescent="0.35">
      <c r="A4" s="176"/>
      <c r="B4" s="189" t="s">
        <v>23</v>
      </c>
      <c r="C4" s="190" t="s">
        <v>39</v>
      </c>
      <c r="D4" s="178" t="s">
        <v>25</v>
      </c>
      <c r="E4" s="193" t="s">
        <v>40</v>
      </c>
      <c r="F4" s="179"/>
    </row>
    <row r="5" spans="1:8" ht="49.95" customHeight="1" thickBot="1" x14ac:dyDescent="0.35">
      <c r="A5" s="176"/>
      <c r="B5" s="213" t="s">
        <v>61</v>
      </c>
      <c r="C5" s="240" t="s">
        <v>62</v>
      </c>
      <c r="D5" s="180">
        <v>3</v>
      </c>
      <c r="E5" s="194">
        <f>D5/SUM($D$5:$D$6)*'Ponderación ejes'!$E$8</f>
        <v>3.1168831168831165E-2</v>
      </c>
      <c r="F5" s="179"/>
      <c r="H5" s="181"/>
    </row>
    <row r="6" spans="1:8" ht="49.95" customHeight="1" thickBot="1" x14ac:dyDescent="0.35">
      <c r="A6" s="176"/>
      <c r="B6" s="213" t="s">
        <v>63</v>
      </c>
      <c r="C6" s="240" t="s">
        <v>64</v>
      </c>
      <c r="D6" s="180">
        <v>4</v>
      </c>
      <c r="E6" s="194">
        <f>D6/SUM($D$5:$D$6)*'Ponderación ejes'!$E$8</f>
        <v>4.1558441558441551E-2</v>
      </c>
      <c r="F6" s="179"/>
    </row>
    <row r="7" spans="1:8" ht="15" thickBot="1" x14ac:dyDescent="0.35">
      <c r="A7" s="185"/>
      <c r="B7" s="186"/>
      <c r="C7" s="187"/>
      <c r="D7" s="187"/>
      <c r="E7" s="187"/>
      <c r="F7" s="188"/>
    </row>
  </sheetData>
  <sheetProtection algorithmName="SHA-512" hashValue="+jdj61WanTYp85CHawbDh3bmHSTGiIgWbnHBfFadYHPfyaGbydN8k6ty+73AU4g6PCf0fL6TONt4NeoWpCquXg==" saltValue="uicbwKzf6Z7wU0D95Z4weQ==" spinCount="100000" sheet="1" objects="1" scenarios="1"/>
  <mergeCells count="2">
    <mergeCell ref="B2:D2"/>
    <mergeCell ref="B3:D3"/>
  </mergeCells>
  <phoneticPr fontId="7" type="noConversion"/>
  <dataValidations count="1">
    <dataValidation type="list" allowBlank="1" showInputMessage="1" showErrorMessage="1" sqref="D5:D6" xr:uid="{A8DBF77C-1CDF-4C5D-95BF-3A7EC53F3DB4}">
      <formula1>"1,2,3,4,5"</formula1>
    </dataValidation>
  </dataValidation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0DACA-DA14-44EA-BF74-1E5DA25CF0AC}">
  <sheetPr>
    <tabColor rgb="FFB3FFFF"/>
  </sheetPr>
  <dimension ref="A1:J8"/>
  <sheetViews>
    <sheetView workbookViewId="0"/>
  </sheetViews>
  <sheetFormatPr baseColWidth="10" defaultColWidth="11.44140625" defaultRowHeight="14.4" x14ac:dyDescent="0.3"/>
  <cols>
    <col min="1" max="2" width="4.33203125" style="90" customWidth="1"/>
    <col min="3" max="3" width="69.33203125" style="90" customWidth="1"/>
    <col min="4" max="4" width="18.88671875" style="90" customWidth="1"/>
    <col min="5" max="5" width="23.6640625" style="90" customWidth="1"/>
    <col min="6" max="6" width="3.6640625" style="90" customWidth="1"/>
    <col min="7" max="16384" width="11.44140625" style="90"/>
  </cols>
  <sheetData>
    <row r="1" spans="1:10" ht="15" thickBot="1" x14ac:dyDescent="0.35">
      <c r="A1" s="163"/>
      <c r="B1" s="164"/>
      <c r="C1" s="165"/>
      <c r="D1" s="165"/>
      <c r="E1" s="165"/>
      <c r="F1" s="165"/>
    </row>
    <row r="2" spans="1:10" ht="24.6" customHeight="1" thickBot="1" x14ac:dyDescent="0.35">
      <c r="A2" s="166"/>
      <c r="B2" s="167" t="s">
        <v>65</v>
      </c>
      <c r="C2" s="168"/>
      <c r="D2" s="169"/>
      <c r="E2" s="232" t="s">
        <v>38</v>
      </c>
      <c r="F2" s="171"/>
    </row>
    <row r="3" spans="1:10" s="93" customFormat="1" ht="55.8" customHeight="1" thickBot="1" x14ac:dyDescent="0.35">
      <c r="A3" s="166"/>
      <c r="B3" s="172" t="s">
        <v>193</v>
      </c>
      <c r="C3" s="173"/>
      <c r="D3" s="174"/>
      <c r="E3" s="233">
        <f>'Ponderación ejes'!E9</f>
        <v>0.10909090909090909</v>
      </c>
      <c r="F3" s="171"/>
    </row>
    <row r="4" spans="1:10" ht="15" thickBot="1" x14ac:dyDescent="0.35">
      <c r="A4" s="176"/>
      <c r="B4" s="189" t="s">
        <v>23</v>
      </c>
      <c r="C4" s="190" t="s">
        <v>39</v>
      </c>
      <c r="D4" s="178" t="s">
        <v>25</v>
      </c>
      <c r="E4" s="193" t="s">
        <v>40</v>
      </c>
      <c r="F4" s="179"/>
      <c r="J4" s="181"/>
    </row>
    <row r="5" spans="1:10" ht="49.95" customHeight="1" thickBot="1" x14ac:dyDescent="0.35">
      <c r="A5" s="176"/>
      <c r="B5" s="215" t="s">
        <v>66</v>
      </c>
      <c r="C5" s="239" t="s">
        <v>116</v>
      </c>
      <c r="D5" s="180">
        <v>4</v>
      </c>
      <c r="E5" s="194">
        <f>(1+D5)/(SUM($D$5:$D$6)+1)*'Ponderación ejes'!$E$9</f>
        <v>5.4545454545454543E-2</v>
      </c>
      <c r="F5" s="179"/>
    </row>
    <row r="6" spans="1:10" ht="49.95" customHeight="1" thickBot="1" x14ac:dyDescent="0.35">
      <c r="A6" s="176"/>
      <c r="B6" s="215" t="s">
        <v>67</v>
      </c>
      <c r="C6" s="239" t="s">
        <v>68</v>
      </c>
      <c r="D6" s="180">
        <v>5</v>
      </c>
      <c r="E6" s="194">
        <f>D6/(SUM($D$5:$D$6)+1)*'Ponderación ejes'!$E$9</f>
        <v>5.4545454545454543E-2</v>
      </c>
      <c r="F6" s="179"/>
      <c r="J6" s="181"/>
    </row>
    <row r="7" spans="1:10" x14ac:dyDescent="0.3">
      <c r="A7" s="182"/>
      <c r="B7" s="227" t="s">
        <v>112</v>
      </c>
      <c r="C7" s="228"/>
      <c r="D7" s="228"/>
      <c r="E7" s="229"/>
      <c r="F7" s="179"/>
      <c r="J7" s="181"/>
    </row>
    <row r="8" spans="1:10" ht="15" thickBot="1" x14ac:dyDescent="0.35">
      <c r="A8" s="185"/>
      <c r="B8" s="186"/>
      <c r="C8" s="187"/>
      <c r="D8" s="187"/>
      <c r="E8" s="187"/>
      <c r="F8" s="188"/>
    </row>
  </sheetData>
  <sheetProtection algorithmName="SHA-512" hashValue="2fibjnBZQMvXLFM6wTvGt3pAZhYMp7qjoRYSljM5gx7ENl9OE8gSBTHGOZReqFPvTMuKzDT3U+lvCK3ByeEWGg==" saltValue="+F1/UxYYBRM7e3Fiaj7sZw==" spinCount="100000" sheet="1" objects="1" scenarios="1"/>
  <mergeCells count="3">
    <mergeCell ref="B2:D2"/>
    <mergeCell ref="B3:D3"/>
    <mergeCell ref="B7:E7"/>
  </mergeCells>
  <phoneticPr fontId="7" type="noConversion"/>
  <dataValidations count="1">
    <dataValidation type="list" allowBlank="1" showInputMessage="1" showErrorMessage="1" sqref="D5:D6" xr:uid="{6B76697C-5EE4-4A2A-BB63-ED191825A00F}">
      <formula1>"1,2,3,4,5"</formula1>
    </dataValidation>
  </dataValidation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4C21F-6932-4FDF-8F92-345848584FB2}">
  <sheetPr>
    <tabColor rgb="FFF7E1F5"/>
  </sheetPr>
  <dimension ref="A1:I8"/>
  <sheetViews>
    <sheetView workbookViewId="0"/>
  </sheetViews>
  <sheetFormatPr baseColWidth="10" defaultColWidth="11.44140625" defaultRowHeight="14.4" x14ac:dyDescent="0.3"/>
  <cols>
    <col min="1" max="2" width="4.33203125" style="90" customWidth="1"/>
    <col min="3" max="3" width="69.33203125" style="90" customWidth="1"/>
    <col min="4" max="4" width="18.88671875" style="90" customWidth="1"/>
    <col min="5" max="5" width="23.6640625" style="90" customWidth="1"/>
    <col min="6" max="6" width="3.6640625" style="90" customWidth="1"/>
    <col min="7" max="16384" width="11.44140625" style="90"/>
  </cols>
  <sheetData>
    <row r="1" spans="1:9" ht="15" thickBot="1" x14ac:dyDescent="0.35">
      <c r="A1" s="163"/>
      <c r="B1" s="164"/>
      <c r="C1" s="165"/>
      <c r="D1" s="165"/>
      <c r="E1" s="165"/>
      <c r="F1" s="165"/>
    </row>
    <row r="2" spans="1:9" ht="24.6" customHeight="1" thickBot="1" x14ac:dyDescent="0.35">
      <c r="A2" s="166"/>
      <c r="B2" s="167" t="s">
        <v>69</v>
      </c>
      <c r="C2" s="168"/>
      <c r="D2" s="169"/>
      <c r="E2" s="232" t="s">
        <v>38</v>
      </c>
      <c r="F2" s="171"/>
    </row>
    <row r="3" spans="1:9" s="93" customFormat="1" ht="60" customHeight="1" thickBot="1" x14ac:dyDescent="0.35">
      <c r="A3" s="166"/>
      <c r="B3" s="172" t="s">
        <v>194</v>
      </c>
      <c r="C3" s="173"/>
      <c r="D3" s="174"/>
      <c r="E3" s="233">
        <f>'Ponderación ejes'!E10</f>
        <v>0.10909090909090909</v>
      </c>
      <c r="F3" s="171"/>
    </row>
    <row r="4" spans="1:9" ht="15" thickBot="1" x14ac:dyDescent="0.35">
      <c r="A4" s="176"/>
      <c r="B4" s="189" t="s">
        <v>23</v>
      </c>
      <c r="C4" s="190" t="s">
        <v>39</v>
      </c>
      <c r="D4" s="178" t="s">
        <v>25</v>
      </c>
      <c r="E4" s="193" t="s">
        <v>40</v>
      </c>
      <c r="F4" s="179"/>
    </row>
    <row r="5" spans="1:9" ht="49.95" customHeight="1" thickBot="1" x14ac:dyDescent="0.35">
      <c r="A5" s="176"/>
      <c r="B5" s="237" t="s">
        <v>70</v>
      </c>
      <c r="C5" s="238" t="s">
        <v>71</v>
      </c>
      <c r="D5" s="180">
        <v>5</v>
      </c>
      <c r="E5" s="194">
        <f>D5/SUM($D$5:$D$7)*'Ponderación ejes'!$E$10</f>
        <v>4.5454545454545456E-2</v>
      </c>
      <c r="F5" s="179"/>
      <c r="I5" s="181"/>
    </row>
    <row r="6" spans="1:9" ht="64.2" customHeight="1" thickBot="1" x14ac:dyDescent="0.35">
      <c r="A6" s="176"/>
      <c r="B6" s="237" t="s">
        <v>72</v>
      </c>
      <c r="C6" s="238" t="s">
        <v>227</v>
      </c>
      <c r="D6" s="180">
        <v>4</v>
      </c>
      <c r="E6" s="194">
        <f>D6/SUM($D$5:$D$7)*'Ponderación ejes'!$E$10</f>
        <v>3.6363636363636362E-2</v>
      </c>
      <c r="F6" s="179"/>
      <c r="I6" s="181"/>
    </row>
    <row r="7" spans="1:9" ht="49.95" customHeight="1" thickBot="1" x14ac:dyDescent="0.35">
      <c r="A7" s="176"/>
      <c r="B7" s="237" t="s">
        <v>109</v>
      </c>
      <c r="C7" s="238" t="s">
        <v>73</v>
      </c>
      <c r="D7" s="180">
        <v>3</v>
      </c>
      <c r="E7" s="194">
        <f>D7/SUM($D$5:$D$7)*'Ponderación ejes'!$E$10</f>
        <v>2.7272727272727271E-2</v>
      </c>
      <c r="F7" s="179"/>
    </row>
    <row r="8" spans="1:9" ht="15" thickBot="1" x14ac:dyDescent="0.35">
      <c r="A8" s="185"/>
      <c r="B8" s="186"/>
      <c r="C8" s="187"/>
      <c r="D8" s="187"/>
      <c r="E8" s="187"/>
      <c r="F8" s="188"/>
    </row>
  </sheetData>
  <sheetProtection algorithmName="SHA-512" hashValue="jHX32OTf9Ep9keOrVj+0OydepZ6pTepnA/2af+Cyo6rCiX/8Yzjjd8eMx6I5l2WLwM8cFScPPHa0hiSt2IGPCQ==" saltValue="xHkLaAdbwkKBuIGwkBufgg==" spinCount="100000" sheet="1" objects="1" scenarios="1"/>
  <mergeCells count="2">
    <mergeCell ref="B2:D2"/>
    <mergeCell ref="B3:D3"/>
  </mergeCells>
  <phoneticPr fontId="7" type="noConversion"/>
  <dataValidations count="1">
    <dataValidation type="list" allowBlank="1" showInputMessage="1" showErrorMessage="1" sqref="D5:D7" xr:uid="{8EF4412D-CD0E-445D-B0F8-3BE106A1F7D3}">
      <formula1>"1,2,3,4,5"</formula1>
    </dataValidation>
  </dataValidation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5298919B497BB4C870CA8C742E1BD6D" ma:contentTypeVersion="18" ma:contentTypeDescription="Create a new document." ma:contentTypeScope="" ma:versionID="2dcd2d1c2ff3c82d24435958b6b6ecbb">
  <xsd:schema xmlns:xsd="http://www.w3.org/2001/XMLSchema" xmlns:xs="http://www.w3.org/2001/XMLSchema" xmlns:p="http://schemas.microsoft.com/office/2006/metadata/properties" xmlns:ns2="4790865f-926d-461c-ab39-9f25e2bf1011" xmlns:ns3="065bb427-160a-44c7-b7ff-ce135a8fc589" targetNamespace="http://schemas.microsoft.com/office/2006/metadata/properties" ma:root="true" ma:fieldsID="abad57972229887fc017670e315f256c" ns2:_="" ns3:_="">
    <xsd:import namespace="4790865f-926d-461c-ab39-9f25e2bf1011"/>
    <xsd:import namespace="065bb427-160a-44c7-b7ff-ce135a8fc58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element ref="ns2:Comentario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90865f-926d-461c-ab39-9f25e2bf10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5698878-b331-436b-83d6-e56cb5996521"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Comentarios" ma:index="25" nillable="true" ma:displayName="Comentarios" ma:format="Dropdown" ma:internalName="Comentario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5bb427-160a-44c7-b7ff-ce135a8fc58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314a1a93-2ac6-4bc7-a196-3fb6d9e13890}" ma:internalName="TaxCatchAll" ma:showField="CatchAllData" ma:web="065bb427-160a-44c7-b7ff-ce135a8fc58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entarios xmlns="4790865f-926d-461c-ab39-9f25e2bf1011" xsi:nil="true"/>
    <lcf76f155ced4ddcb4097134ff3c332f xmlns="4790865f-926d-461c-ab39-9f25e2bf1011">
      <Terms xmlns="http://schemas.microsoft.com/office/infopath/2007/PartnerControls"/>
    </lcf76f155ced4ddcb4097134ff3c332f>
    <TaxCatchAll xmlns="065bb427-160a-44c7-b7ff-ce135a8fc589" xsi:nil="true"/>
  </documentManagement>
</p:properties>
</file>

<file path=customXml/itemProps1.xml><?xml version="1.0" encoding="utf-8"?>
<ds:datastoreItem xmlns:ds="http://schemas.openxmlformats.org/officeDocument/2006/customXml" ds:itemID="{C282662D-4F76-4003-8FBE-3317CE3EB66B}">
  <ds:schemaRefs>
    <ds:schemaRef ds:uri="http://schemas.microsoft.com/sharepoint/v3/contenttype/forms"/>
  </ds:schemaRefs>
</ds:datastoreItem>
</file>

<file path=customXml/itemProps2.xml><?xml version="1.0" encoding="utf-8"?>
<ds:datastoreItem xmlns:ds="http://schemas.openxmlformats.org/officeDocument/2006/customXml" ds:itemID="{73F662F0-4EDB-45E6-B7BC-6D5C1378BA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90865f-926d-461c-ab39-9f25e2bf1011"/>
    <ds:schemaRef ds:uri="065bb427-160a-44c7-b7ff-ce135a8fc5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D354F04-646A-48CE-BE8C-C8F4042FFD68}">
  <ds:schemaRefs>
    <ds:schemaRef ds:uri="http://purl.org/dc/dcmitype/"/>
    <ds:schemaRef ds:uri="http://schemas.microsoft.com/office/infopath/2007/PartnerControls"/>
    <ds:schemaRef ds:uri="4790865f-926d-461c-ab39-9f25e2bf1011"/>
    <ds:schemaRef ds:uri="http://purl.org/dc/elements/1.1/"/>
    <ds:schemaRef ds:uri="http://purl.org/dc/terms/"/>
    <ds:schemaRef ds:uri="http://www.w3.org/XML/1998/namespace"/>
    <ds:schemaRef ds:uri="http://schemas.openxmlformats.org/package/2006/metadata/core-properties"/>
    <ds:schemaRef ds:uri="http://schemas.microsoft.com/office/2006/documentManagement/types"/>
    <ds:schemaRef ds:uri="065bb427-160a-44c7-b7ff-ce135a8fc589"/>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Instrucciones</vt:lpstr>
      <vt:lpstr>Ficha</vt:lpstr>
      <vt:lpstr>Ponderación ejes</vt:lpstr>
      <vt:lpstr>Sostenibilidad ambiental</vt:lpstr>
      <vt:lpstr>Movilidad y accesibilidad</vt:lpstr>
      <vt:lpstr>Servicios</vt:lpstr>
      <vt:lpstr>Dinámica cultural</vt:lpstr>
      <vt:lpstr>Dinámica gubernamental</vt:lpstr>
      <vt:lpstr>Dinámicas sociales</vt:lpstr>
      <vt:lpstr>Infraestructura</vt:lpstr>
      <vt:lpstr>Economía y consumo</vt:lpstr>
      <vt:lpstr>Seguridad y protección</vt:lpstr>
      <vt:lpstr>Evaluación</vt:lpstr>
      <vt:lpstr>Resultados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RUBIO, LUISA</dc:creator>
  <cp:keywords/>
  <dc:description/>
  <cp:lastModifiedBy>RUBIO, LUISA</cp:lastModifiedBy>
  <cp:revision/>
  <dcterms:created xsi:type="dcterms:W3CDTF">2024-09-09T13:07:24Z</dcterms:created>
  <dcterms:modified xsi:type="dcterms:W3CDTF">2024-09-16T19:15:54Z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0x01010095298919B497BB4C870CA8C742E1BD6D</vt:lpwstr>
  </property>
</Properties>
</file>