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.xml" ContentType="application/vnd.openxmlformats-officedocument.drawingml.chart+xml"/>
  <Override PartName="/xl/drawings/drawing29.xml" ContentType="application/vnd.openxmlformats-officedocument.drawing+xml"/>
  <Override PartName="/xl/charts/chart2.xml" ContentType="application/vnd.openxmlformats-officedocument.drawingml.chart+xml"/>
  <Override PartName="/xl/drawings/drawing30.xml" ContentType="application/vnd.openxmlformats-officedocument.drawing+xml"/>
  <Override PartName="/xl/charts/chart3.xml" ContentType="application/vnd.openxmlformats-officedocument.drawingml.chart+xml"/>
  <Override PartName="/xl/drawings/drawing31.xml" ContentType="application/vnd.openxmlformats-officedocument.drawing+xml"/>
  <Override PartName="/xl/charts/chart4.xml" ContentType="application/vnd.openxmlformats-officedocument.drawingml.chart+xml"/>
  <Override PartName="/xl/drawings/drawing32.xml" ContentType="application/vnd.openxmlformats-officedocument.drawing+xml"/>
  <Override PartName="/xl/charts/chart5.xml" ContentType="application/vnd.openxmlformats-officedocument.drawingml.chart+xml"/>
  <Override PartName="/xl/drawings/drawing33.xml" ContentType="application/vnd.openxmlformats-officedocument.drawing+xml"/>
  <Override PartName="/xl/charts/chart6.xml" ContentType="application/vnd.openxmlformats-officedocument.drawingml.chart+xml"/>
  <Override PartName="/xl/drawings/drawing34.xml" ContentType="application/vnd.openxmlformats-officedocument.drawing+xml"/>
  <Override PartName="/xl/charts/chart7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8.xml" ContentType="application/vnd.openxmlformats-officedocument.drawingml.chart+xml"/>
  <Override PartName="/xl/drawings/drawing37.xml" ContentType="application/vnd.openxmlformats-officedocument.drawing+xml"/>
  <Override PartName="/xl/charts/chart9.xml" ContentType="application/vnd.openxmlformats-officedocument.drawingml.chart+xml"/>
  <Override PartName="/xl/drawings/drawing38.xml" ContentType="application/vnd.openxmlformats-officedocument.drawing+xml"/>
  <Override PartName="/xl/charts/chart10.xml" ContentType="application/vnd.openxmlformats-officedocument.drawingml.chart+xml"/>
  <Override PartName="/xl/drawings/drawing39.xml" ContentType="application/vnd.openxmlformats-officedocument.drawing+xml"/>
  <Override PartName="/xl/charts/chart11.xml" ContentType="application/vnd.openxmlformats-officedocument.drawingml.chart+xml"/>
  <Override PartName="/xl/drawings/drawing40.xml" ContentType="application/vnd.openxmlformats-officedocument.drawing+xml"/>
  <Override PartName="/xl/charts/chart12.xml" ContentType="application/vnd.openxmlformats-officedocument.drawingml.chart+xml"/>
  <Override PartName="/xl/drawings/drawing41.xml" ContentType="application/vnd.openxmlformats-officedocument.drawing+xml"/>
  <Override PartName="/xl/charts/chart13.xml" ContentType="application/vnd.openxmlformats-officedocument.drawingml.chart+xml"/>
  <Override PartName="/xl/drawings/drawing42.xml" ContentType="application/vnd.openxmlformats-officedocument.drawing+xml"/>
  <Override PartName="/xl/charts/chart14.xml" ContentType="application/vnd.openxmlformats-officedocument.drawingml.chart+xml"/>
  <Override PartName="/xl/drawings/drawing43.xml" ContentType="application/vnd.openxmlformats-officedocument.drawing+xml"/>
  <Override PartName="/xl/charts/chart15.xml" ContentType="application/vnd.openxmlformats-officedocument.drawingml.chart+xml"/>
  <Override PartName="/xl/drawings/drawing44.xml" ContentType="application/vnd.openxmlformats-officedocument.drawing+xml"/>
  <Override PartName="/xl/charts/chart16.xml" ContentType="application/vnd.openxmlformats-officedocument.drawingml.chart+xml"/>
  <Override PartName="/xl/drawings/drawing45.xml" ContentType="application/vnd.openxmlformats-officedocument.drawing+xml"/>
  <Override PartName="/xl/charts/chart17.xml" ContentType="application/vnd.openxmlformats-officedocument.drawingml.chart+xml"/>
  <Override PartName="/xl/drawings/drawing46.xml" ContentType="application/vnd.openxmlformats-officedocument.drawing+xml"/>
  <Override PartName="/xl/charts/chart18.xml" ContentType="application/vnd.openxmlformats-officedocument.drawingml.chart+xml"/>
  <Override PartName="/xl/drawings/drawing47.xml" ContentType="application/vnd.openxmlformats-officedocument.drawing+xml"/>
  <Override PartName="/xl/charts/chart19.xml" ContentType="application/vnd.openxmlformats-officedocument.drawingml.chart+xml"/>
  <Override PartName="/xl/drawings/drawing48.xml" ContentType="application/vnd.openxmlformats-officedocument.drawing+xml"/>
  <Override PartName="/xl/charts/chart20.xml" ContentType="application/vnd.openxmlformats-officedocument.drawingml.chart+xml"/>
  <Override PartName="/xl/drawings/drawing49.xml" ContentType="application/vnd.openxmlformats-officedocument.drawing+xml"/>
  <Override PartName="/xl/charts/chart21.xml" ContentType="application/vnd.openxmlformats-officedocument.drawingml.chart+xml"/>
  <Override PartName="/xl/drawings/drawing50.xml" ContentType="application/vnd.openxmlformats-officedocument.drawing+xml"/>
  <Override PartName="/xl/charts/chart22.xml" ContentType="application/vnd.openxmlformats-officedocument.drawingml.chart+xml"/>
  <Override PartName="/xl/drawings/drawing51.xml" ContentType="application/vnd.openxmlformats-officedocument.drawing+xml"/>
  <Override PartName="/xl/charts/chart23.xml" ContentType="application/vnd.openxmlformats-officedocument.drawingml.chart+xml"/>
  <Override PartName="/xl/drawings/drawing52.xml" ContentType="application/vnd.openxmlformats-officedocument.drawing+xml"/>
  <Override PartName="/xl/charts/chart24.xml" ContentType="application/vnd.openxmlformats-officedocument.drawingml.chart+xml"/>
  <Override PartName="/xl/drawings/drawing53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80" tabRatio="902"/>
  </bookViews>
  <sheets>
    <sheet name="Índice" sheetId="56" r:id="rId1"/>
    <sheet name="1" sheetId="11" r:id="rId2"/>
    <sheet name="2" sheetId="1" r:id="rId3"/>
    <sheet name="3" sheetId="2" r:id="rId4"/>
    <sheet name="4" sheetId="3" r:id="rId5"/>
    <sheet name="5" sheetId="4" r:id="rId6"/>
    <sheet name="6" sheetId="5" r:id="rId7"/>
    <sheet name="7" sheetId="6" r:id="rId8"/>
    <sheet name="8" sheetId="7" r:id="rId9"/>
    <sheet name="9" sheetId="8" r:id="rId10"/>
    <sheet name="10" sheetId="9" r:id="rId11"/>
    <sheet name="11" sheetId="10" r:id="rId12"/>
    <sheet name="12.a" sheetId="41" r:id="rId13"/>
    <sheet name="12.b" sheetId="43" r:id="rId14"/>
    <sheet name="12.c" sheetId="45" r:id="rId15"/>
    <sheet name="12.d" sheetId="47" r:id="rId16"/>
    <sheet name="12.e" sheetId="49" r:id="rId17"/>
    <sheet name="12.f" sheetId="51" r:id="rId18"/>
    <sheet name="12.g" sheetId="53" r:id="rId19"/>
    <sheet name="12.h" sheetId="55" r:id="rId20"/>
    <sheet name="13.a" sheetId="42" r:id="rId21"/>
    <sheet name="13.b" sheetId="44" r:id="rId22"/>
    <sheet name="13.c" sheetId="46" r:id="rId23"/>
    <sheet name="13.d" sheetId="48" r:id="rId24"/>
    <sheet name="13.e" sheetId="50" r:id="rId25"/>
    <sheet name="13.f" sheetId="52" r:id="rId26"/>
    <sheet name="13.g" sheetId="54" r:id="rId27"/>
    <sheet name="G1" sheetId="12" r:id="rId28"/>
    <sheet name="G2" sheetId="13" r:id="rId29"/>
    <sheet name="G3" sheetId="14" r:id="rId30"/>
    <sheet name="G4.a" sheetId="15" r:id="rId31"/>
    <sheet name="G4.b" sheetId="16" r:id="rId32"/>
    <sheet name="G4.c" sheetId="17" r:id="rId33"/>
    <sheet name="G5.a" sheetId="39" r:id="rId34"/>
    <sheet name="G5.b" sheetId="19" r:id="rId35"/>
    <sheet name="G5.c" sheetId="20" r:id="rId36"/>
    <sheet name="G6.a" sheetId="21" r:id="rId37"/>
    <sheet name="G6.b" sheetId="22" r:id="rId38"/>
    <sheet name="G6.c" sheetId="23" r:id="rId39"/>
    <sheet name="G6.d" sheetId="24" r:id="rId40"/>
    <sheet name="G6.e" sheetId="18" r:id="rId41"/>
    <sheet name="G6.f" sheetId="26" r:id="rId42"/>
    <sheet name="G6.g" sheetId="27" r:id="rId43"/>
    <sheet name="G6.h" sheetId="38" r:id="rId44"/>
    <sheet name="G6.i" sheetId="36" r:id="rId45"/>
    <sheet name="G7" sheetId="30" r:id="rId46"/>
    <sheet name="G8.a" sheetId="31" r:id="rId47"/>
    <sheet name="G8.b" sheetId="34" r:id="rId48"/>
    <sheet name="G8.c" sheetId="32" r:id="rId49"/>
    <sheet name="G8.e" sheetId="35" r:id="rId50"/>
    <sheet name="G8.d" sheetId="33" r:id="rId51"/>
    <sheet name="G9" sheetId="40" r:id="rId52"/>
  </sheets>
  <definedNames>
    <definedName name="_xlnm.Print_Area" localSheetId="1">'1'!$A$4:$F$28</definedName>
    <definedName name="_xlnm.Print_Area" localSheetId="10">'10'!$A$4:$D$23</definedName>
    <definedName name="_xlnm.Print_Area" localSheetId="11">'11'!$A$4:$I$30</definedName>
    <definedName name="_xlnm.Print_Area" localSheetId="12">'12.a'!$A$4:$S$28</definedName>
    <definedName name="_xlnm.Print_Area" localSheetId="13">'12.b'!$A$4:$S$29</definedName>
    <definedName name="_xlnm.Print_Area" localSheetId="14">'12.c'!$A$4:$T$28</definedName>
    <definedName name="_xlnm.Print_Area" localSheetId="15">'12.d'!$A$4:$P$28</definedName>
    <definedName name="_xlnm.Print_Area" localSheetId="16">'12.e'!$A$4:$S$28</definedName>
    <definedName name="_xlnm.Print_Area" localSheetId="17">'12.f'!$A$4:$S$29</definedName>
    <definedName name="_xlnm.Print_Area" localSheetId="18">'12.g'!$A$4:$S$28</definedName>
    <definedName name="_xlnm.Print_Area" localSheetId="19">'12.h'!$A$4:$S$28</definedName>
    <definedName name="_xlnm.Print_Area" localSheetId="20">'13.a'!$A$4:$J$28</definedName>
    <definedName name="_xlnm.Print_Area" localSheetId="21">'13.b'!$A$4:$J$28</definedName>
    <definedName name="_xlnm.Print_Area" localSheetId="22">'13.c'!$A$4:$J$28</definedName>
    <definedName name="_xlnm.Print_Area" localSheetId="23">'13.d'!$A$4:$J$28</definedName>
    <definedName name="_xlnm.Print_Area" localSheetId="24">'13.e'!$A$4:$J$28</definedName>
    <definedName name="_xlnm.Print_Area" localSheetId="25">'13.f'!$A$4:$J$28</definedName>
    <definedName name="_xlnm.Print_Area" localSheetId="26">'13.g'!$A$4:$J$28</definedName>
    <definedName name="_xlnm.Print_Area" localSheetId="2">'2'!$A$4:$H$28</definedName>
    <definedName name="_xlnm.Print_Area" localSheetId="3">'3'!$A$4:$H$27</definedName>
    <definedName name="_xlnm.Print_Area" localSheetId="4">'4'!$A$4:$N$29</definedName>
    <definedName name="_xlnm.Print_Area" localSheetId="5">'5'!$A$4:$L$31</definedName>
    <definedName name="_xlnm.Print_Area" localSheetId="6">'6'!$A$4:$E$27</definedName>
    <definedName name="_xlnm.Print_Area" localSheetId="7">'7'!$A$4:$I$30</definedName>
    <definedName name="_xlnm.Print_Area" localSheetId="8">'8'!$A$4:$I$27</definedName>
    <definedName name="_xlnm.Print_Area" localSheetId="9">'9'!$A$4:$H$30</definedName>
    <definedName name="_xlnm.Print_Area" localSheetId="27">'G1'!$A$4:$Q$29</definedName>
    <definedName name="_xlnm.Print_Area" localSheetId="28">'G2'!$A$4:$M$27</definedName>
    <definedName name="_xlnm.Print_Area" localSheetId="29">'G3'!$A$4:$O$26</definedName>
    <definedName name="_xlnm.Print_Area" localSheetId="30">G4.a!$A$4:$Q$27</definedName>
    <definedName name="_xlnm.Print_Area" localSheetId="31">G4.b!$A$4:$S$28</definedName>
    <definedName name="_xlnm.Print_Area" localSheetId="32">G4.c!$A$4:$L$28</definedName>
    <definedName name="_xlnm.Print_Area" localSheetId="33">G5.a!$A$4:$O$36</definedName>
    <definedName name="_xlnm.Print_Area" localSheetId="34">G5.b!$A$4:$K$19</definedName>
    <definedName name="_xlnm.Print_Area" localSheetId="35">G5.c!$A$4:$L$24</definedName>
    <definedName name="_xlnm.Print_Area" localSheetId="36">G6.a!$A$4:$I$18</definedName>
    <definedName name="_xlnm.Print_Area" localSheetId="37">G6.b!$A$4:$K$20</definedName>
    <definedName name="_xlnm.Print_Area" localSheetId="38">G6.c!$A$4:$O$20</definedName>
    <definedName name="_xlnm.Print_Area" localSheetId="39">G6.d!$A$4:$L$19</definedName>
    <definedName name="_xlnm.Print_Area" localSheetId="40">G6.e!$A$4:$Q$20</definedName>
    <definedName name="_xlnm.Print_Area" localSheetId="41">G6.f!$A$4:$N$23</definedName>
    <definedName name="_xlnm.Print_Area" localSheetId="42">G6.g!$A$4:$M$19</definedName>
    <definedName name="_xlnm.Print_Area" localSheetId="43">G6.h!$A$4:$N$21</definedName>
    <definedName name="_xlnm.Print_Area" localSheetId="44">G6.i!$A$4:$Q$23</definedName>
    <definedName name="_xlnm.Print_Area" localSheetId="45">'G7'!$A$4:$K$20</definedName>
    <definedName name="_xlnm.Print_Area" localSheetId="46">G8.a!$A$4:$O$29</definedName>
    <definedName name="_xlnm.Print_Area" localSheetId="47">G8.b!$A$4:$J$20</definedName>
    <definedName name="_xlnm.Print_Area" localSheetId="48">G8.c!$A$4:$N$29</definedName>
    <definedName name="_xlnm.Print_Area" localSheetId="50">G8.d!$A$4:$K$28</definedName>
    <definedName name="_xlnm.Print_Area" localSheetId="49">G8.e!$A$4:$K$21</definedName>
    <definedName name="_xlnm.Print_Area" localSheetId="51">'G9'!$A$4:$M$27</definedName>
    <definedName name="_xlnm.Print_Area" localSheetId="0">Índice!$A$4:$L$64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48" l="1"/>
  <c r="D25" i="42"/>
  <c r="D53" i="50"/>
  <c r="E25" i="48"/>
  <c r="E25" i="42"/>
  <c r="E53" i="50"/>
  <c r="F25" i="48"/>
  <c r="F25" i="42"/>
  <c r="F53" i="50"/>
  <c r="G25" i="48"/>
  <c r="G25" i="42"/>
  <c r="G53" i="50"/>
  <c r="H25" i="48"/>
  <c r="H25" i="42"/>
  <c r="H53" i="50"/>
  <c r="I53" i="50"/>
  <c r="D52" i="50"/>
  <c r="E52" i="50"/>
  <c r="F52" i="50"/>
  <c r="G52" i="50"/>
  <c r="H52" i="50"/>
  <c r="I52" i="50"/>
  <c r="D51" i="50"/>
  <c r="E51" i="50"/>
  <c r="F51" i="50"/>
  <c r="G51" i="50"/>
  <c r="H51" i="50"/>
  <c r="I51" i="50"/>
  <c r="D50" i="50"/>
  <c r="E50" i="50"/>
  <c r="F50" i="50"/>
  <c r="G50" i="50"/>
  <c r="H50" i="50"/>
  <c r="I50" i="50"/>
  <c r="D49" i="50"/>
  <c r="E49" i="50"/>
  <c r="F49" i="50"/>
  <c r="G49" i="50"/>
  <c r="H49" i="50"/>
  <c r="I49" i="50"/>
  <c r="D48" i="50"/>
  <c r="E48" i="50"/>
  <c r="F48" i="50"/>
  <c r="G48" i="50"/>
  <c r="H48" i="50"/>
  <c r="I48" i="50"/>
  <c r="D47" i="50"/>
  <c r="E47" i="50"/>
  <c r="F47" i="50"/>
  <c r="G47" i="50"/>
  <c r="H47" i="50"/>
  <c r="I47" i="50"/>
  <c r="D46" i="50"/>
  <c r="E46" i="50"/>
  <c r="F46" i="50"/>
  <c r="G46" i="50"/>
  <c r="H46" i="50"/>
  <c r="I46" i="50"/>
  <c r="D45" i="50"/>
  <c r="E45" i="50"/>
  <c r="F45" i="50"/>
  <c r="G45" i="50"/>
  <c r="H45" i="50"/>
  <c r="I45" i="50"/>
  <c r="D44" i="50"/>
  <c r="E44" i="50"/>
  <c r="F44" i="50"/>
  <c r="G44" i="50"/>
  <c r="H44" i="50"/>
  <c r="I44" i="50"/>
  <c r="D43" i="50"/>
  <c r="E43" i="50"/>
  <c r="F43" i="50"/>
  <c r="G43" i="50"/>
  <c r="H43" i="50"/>
  <c r="I43" i="50"/>
  <c r="D42" i="50"/>
  <c r="E42" i="50"/>
  <c r="F42" i="50"/>
  <c r="G42" i="50"/>
  <c r="H42" i="50"/>
  <c r="I42" i="50"/>
  <c r="D41" i="50"/>
  <c r="E41" i="50"/>
  <c r="F41" i="50"/>
  <c r="G41" i="50"/>
  <c r="H41" i="50"/>
  <c r="I41" i="50"/>
  <c r="D40" i="50"/>
  <c r="E40" i="50"/>
  <c r="F40" i="50"/>
  <c r="G40" i="50"/>
  <c r="H40" i="50"/>
  <c r="I40" i="50"/>
  <c r="D39" i="50"/>
  <c r="E39" i="50"/>
  <c r="F39" i="50"/>
  <c r="G39" i="50"/>
  <c r="H39" i="50"/>
  <c r="I39" i="50"/>
  <c r="D38" i="50"/>
  <c r="E38" i="50"/>
  <c r="F38" i="50"/>
  <c r="G38" i="50"/>
  <c r="H38" i="50"/>
  <c r="I38" i="50"/>
  <c r="I10" i="42"/>
  <c r="I11" i="42"/>
  <c r="I12" i="42"/>
  <c r="I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49" i="44"/>
  <c r="H49" i="44"/>
  <c r="G49" i="44"/>
  <c r="F49" i="44"/>
  <c r="E49" i="44"/>
  <c r="D49" i="44"/>
  <c r="I48" i="44"/>
  <c r="H48" i="44"/>
  <c r="G48" i="44"/>
  <c r="F48" i="44"/>
  <c r="E48" i="44"/>
  <c r="D48" i="44"/>
  <c r="I47" i="44"/>
  <c r="H47" i="44"/>
  <c r="G47" i="44"/>
  <c r="F47" i="44"/>
  <c r="E47" i="44"/>
  <c r="D47" i="44"/>
  <c r="I46" i="44"/>
  <c r="H46" i="44"/>
  <c r="G46" i="44"/>
  <c r="F46" i="44"/>
  <c r="E46" i="44"/>
  <c r="D46" i="44"/>
  <c r="I45" i="44"/>
  <c r="H45" i="44"/>
  <c r="G45" i="44"/>
  <c r="F45" i="44"/>
  <c r="E45" i="44"/>
  <c r="D45" i="44"/>
  <c r="I44" i="44"/>
  <c r="H44" i="44"/>
  <c r="G44" i="44"/>
  <c r="F44" i="44"/>
  <c r="E44" i="44"/>
  <c r="D44" i="44"/>
  <c r="I43" i="44"/>
  <c r="H43" i="44"/>
  <c r="G43" i="44"/>
  <c r="F43" i="44"/>
  <c r="E43" i="44"/>
  <c r="D43" i="44"/>
  <c r="I42" i="44"/>
  <c r="H42" i="44"/>
  <c r="G42" i="44"/>
  <c r="F42" i="44"/>
  <c r="E42" i="44"/>
  <c r="D42" i="44"/>
  <c r="I41" i="44"/>
  <c r="H41" i="44"/>
  <c r="G41" i="44"/>
  <c r="F41" i="44"/>
  <c r="E41" i="44"/>
  <c r="D41" i="44"/>
  <c r="I40" i="44"/>
  <c r="H40" i="44"/>
  <c r="G40" i="44"/>
  <c r="F40" i="44"/>
  <c r="E40" i="44"/>
  <c r="D40" i="44"/>
  <c r="I39" i="44"/>
  <c r="H39" i="44"/>
  <c r="G39" i="44"/>
  <c r="F39" i="44"/>
  <c r="E39" i="44"/>
  <c r="D39" i="44"/>
  <c r="I38" i="44"/>
  <c r="H38" i="44"/>
  <c r="G38" i="44"/>
  <c r="F38" i="44"/>
  <c r="E38" i="44"/>
  <c r="D38" i="44"/>
  <c r="I37" i="44"/>
  <c r="H37" i="44"/>
  <c r="G37" i="44"/>
  <c r="F37" i="44"/>
  <c r="E37" i="44"/>
  <c r="D37" i="44"/>
  <c r="I36" i="44"/>
  <c r="H36" i="44"/>
  <c r="G36" i="44"/>
  <c r="F36" i="44"/>
  <c r="E36" i="44"/>
  <c r="D36" i="44"/>
  <c r="I35" i="44"/>
  <c r="H35" i="44"/>
  <c r="G35" i="44"/>
  <c r="F35" i="44"/>
  <c r="E35" i="44"/>
  <c r="D35" i="44"/>
  <c r="I34" i="44"/>
  <c r="H34" i="44"/>
  <c r="G34" i="44"/>
  <c r="F34" i="44"/>
  <c r="E34" i="44"/>
  <c r="D34" i="44"/>
  <c r="L10" i="53"/>
  <c r="P10" i="53"/>
  <c r="R10" i="53"/>
  <c r="L11" i="53"/>
  <c r="P11" i="53"/>
  <c r="R11" i="53"/>
  <c r="L12" i="53"/>
  <c r="P12" i="53"/>
  <c r="R12" i="53"/>
  <c r="L13" i="53"/>
  <c r="P13" i="53"/>
  <c r="R13" i="53"/>
  <c r="L14" i="53"/>
  <c r="P14" i="53"/>
  <c r="R14" i="53"/>
  <c r="L15" i="53"/>
  <c r="P15" i="53"/>
  <c r="R15" i="53"/>
  <c r="L16" i="53"/>
  <c r="P16" i="53"/>
  <c r="R16" i="53"/>
  <c r="L17" i="53"/>
  <c r="P17" i="53"/>
  <c r="R17" i="53"/>
  <c r="L18" i="53"/>
  <c r="P18" i="53"/>
  <c r="R18" i="53"/>
  <c r="L19" i="53"/>
  <c r="P19" i="53"/>
  <c r="R19" i="53"/>
  <c r="L20" i="53"/>
  <c r="P20" i="53"/>
  <c r="R20" i="53"/>
  <c r="L21" i="53"/>
  <c r="P21" i="53"/>
  <c r="R21" i="53"/>
  <c r="L22" i="53"/>
  <c r="P22" i="53"/>
  <c r="R22" i="53"/>
  <c r="L23" i="53"/>
  <c r="P23" i="53"/>
  <c r="R23" i="53"/>
  <c r="L24" i="53"/>
  <c r="P24" i="53"/>
  <c r="R24" i="53"/>
  <c r="R25" i="53"/>
  <c r="R48" i="55"/>
  <c r="Q25" i="53"/>
  <c r="Q48" i="55"/>
  <c r="P25" i="53"/>
  <c r="P48" i="55"/>
  <c r="O25" i="53"/>
  <c r="O48" i="55"/>
  <c r="N25" i="53"/>
  <c r="N48" i="55"/>
  <c r="M25" i="53"/>
  <c r="M48" i="55"/>
  <c r="L25" i="53"/>
  <c r="L48" i="55"/>
  <c r="K25" i="53"/>
  <c r="K48" i="55"/>
  <c r="J25" i="53"/>
  <c r="J48" i="55"/>
  <c r="I25" i="53"/>
  <c r="I48" i="55"/>
  <c r="H25" i="53"/>
  <c r="H48" i="55"/>
  <c r="G25" i="53"/>
  <c r="G48" i="55"/>
  <c r="F25" i="53"/>
  <c r="F48" i="55"/>
  <c r="E25" i="53"/>
  <c r="E48" i="55"/>
  <c r="D25" i="53"/>
  <c r="D48" i="55"/>
  <c r="R47" i="55"/>
  <c r="Q47" i="55"/>
  <c r="P47" i="55"/>
  <c r="O47" i="55"/>
  <c r="N47" i="55"/>
  <c r="M47" i="55"/>
  <c r="L47" i="55"/>
  <c r="K47" i="55"/>
  <c r="J47" i="55"/>
  <c r="I47" i="55"/>
  <c r="H47" i="55"/>
  <c r="G47" i="55"/>
  <c r="F47" i="55"/>
  <c r="E47" i="55"/>
  <c r="D47" i="55"/>
  <c r="R46" i="55"/>
  <c r="Q46" i="55"/>
  <c r="P46" i="55"/>
  <c r="O46" i="55"/>
  <c r="N46" i="55"/>
  <c r="M46" i="55"/>
  <c r="L46" i="55"/>
  <c r="K46" i="55"/>
  <c r="J46" i="55"/>
  <c r="I46" i="55"/>
  <c r="H46" i="55"/>
  <c r="G46" i="55"/>
  <c r="F46" i="55"/>
  <c r="E46" i="55"/>
  <c r="D46" i="55"/>
  <c r="R45" i="55"/>
  <c r="Q45" i="55"/>
  <c r="P45" i="55"/>
  <c r="O45" i="55"/>
  <c r="N45" i="55"/>
  <c r="M45" i="55"/>
  <c r="L45" i="55"/>
  <c r="K45" i="55"/>
  <c r="J45" i="55"/>
  <c r="I45" i="55"/>
  <c r="H45" i="55"/>
  <c r="G45" i="55"/>
  <c r="F45" i="55"/>
  <c r="E45" i="55"/>
  <c r="D45" i="55"/>
  <c r="R44" i="55"/>
  <c r="Q44" i="55"/>
  <c r="P44" i="55"/>
  <c r="O44" i="55"/>
  <c r="N44" i="55"/>
  <c r="M44" i="55"/>
  <c r="L44" i="55"/>
  <c r="K44" i="55"/>
  <c r="J44" i="55"/>
  <c r="I44" i="55"/>
  <c r="H44" i="55"/>
  <c r="G44" i="55"/>
  <c r="F44" i="55"/>
  <c r="E44" i="55"/>
  <c r="D44" i="55"/>
  <c r="R43" i="55"/>
  <c r="Q43" i="55"/>
  <c r="P43" i="55"/>
  <c r="O43" i="55"/>
  <c r="N43" i="55"/>
  <c r="M43" i="55"/>
  <c r="L43" i="55"/>
  <c r="K43" i="55"/>
  <c r="J43" i="55"/>
  <c r="I43" i="55"/>
  <c r="H43" i="55"/>
  <c r="G43" i="55"/>
  <c r="F43" i="55"/>
  <c r="E43" i="55"/>
  <c r="D43" i="55"/>
  <c r="R42" i="55"/>
  <c r="Q42" i="55"/>
  <c r="P42" i="55"/>
  <c r="O42" i="55"/>
  <c r="N42" i="55"/>
  <c r="M42" i="55"/>
  <c r="L42" i="55"/>
  <c r="K42" i="55"/>
  <c r="J42" i="55"/>
  <c r="I42" i="55"/>
  <c r="H42" i="55"/>
  <c r="G42" i="55"/>
  <c r="F42" i="55"/>
  <c r="E42" i="55"/>
  <c r="D42" i="55"/>
  <c r="R41" i="55"/>
  <c r="Q41" i="55"/>
  <c r="P41" i="55"/>
  <c r="O41" i="55"/>
  <c r="N41" i="55"/>
  <c r="M41" i="55"/>
  <c r="L41" i="55"/>
  <c r="K41" i="55"/>
  <c r="J41" i="55"/>
  <c r="I41" i="55"/>
  <c r="H41" i="55"/>
  <c r="G41" i="55"/>
  <c r="F41" i="55"/>
  <c r="E41" i="55"/>
  <c r="D41" i="55"/>
  <c r="R40" i="55"/>
  <c r="Q40" i="55"/>
  <c r="P40" i="55"/>
  <c r="O40" i="55"/>
  <c r="N40" i="55"/>
  <c r="M40" i="55"/>
  <c r="L40" i="55"/>
  <c r="K40" i="55"/>
  <c r="J40" i="55"/>
  <c r="I40" i="55"/>
  <c r="H40" i="55"/>
  <c r="G40" i="55"/>
  <c r="F40" i="55"/>
  <c r="E40" i="55"/>
  <c r="D40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D38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D37" i="55"/>
  <c r="R36" i="55"/>
  <c r="Q36" i="55"/>
  <c r="P36" i="55"/>
  <c r="O36" i="55"/>
  <c r="N36" i="55"/>
  <c r="M36" i="55"/>
  <c r="L36" i="55"/>
  <c r="K36" i="55"/>
  <c r="J36" i="55"/>
  <c r="I36" i="55"/>
  <c r="H36" i="55"/>
  <c r="G36" i="55"/>
  <c r="F36" i="55"/>
  <c r="E36" i="55"/>
  <c r="D36" i="55"/>
  <c r="R35" i="55"/>
  <c r="Q35" i="55"/>
  <c r="P35" i="55"/>
  <c r="O35" i="55"/>
  <c r="N35" i="55"/>
  <c r="M35" i="55"/>
  <c r="L35" i="55"/>
  <c r="K35" i="55"/>
  <c r="J35" i="55"/>
  <c r="I35" i="55"/>
  <c r="H35" i="55"/>
  <c r="G35" i="55"/>
  <c r="F35" i="55"/>
  <c r="E35" i="55"/>
  <c r="D35" i="55"/>
  <c r="R34" i="55"/>
  <c r="Q34" i="55"/>
  <c r="P34" i="55"/>
  <c r="O34" i="55"/>
  <c r="N34" i="55"/>
  <c r="M34" i="55"/>
  <c r="L34" i="55"/>
  <c r="K34" i="55"/>
  <c r="J34" i="55"/>
  <c r="I34" i="55"/>
  <c r="H34" i="55"/>
  <c r="G34" i="55"/>
  <c r="F34" i="55"/>
  <c r="E34" i="55"/>
  <c r="D34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D33" i="55"/>
  <c r="Q25" i="41"/>
  <c r="O25" i="47"/>
  <c r="Q53" i="49"/>
  <c r="N25" i="47"/>
  <c r="O25" i="41"/>
  <c r="O53" i="49"/>
  <c r="M25" i="47"/>
  <c r="N25" i="41"/>
  <c r="N53" i="49"/>
  <c r="L25" i="47"/>
  <c r="M25" i="41"/>
  <c r="M53" i="49"/>
  <c r="P53" i="49"/>
  <c r="D25" i="47"/>
  <c r="D25" i="41"/>
  <c r="D53" i="49"/>
  <c r="E25" i="47"/>
  <c r="E25" i="41"/>
  <c r="E53" i="49"/>
  <c r="F25" i="47"/>
  <c r="F25" i="41"/>
  <c r="F53" i="49"/>
  <c r="G25" i="47"/>
  <c r="G25" i="41"/>
  <c r="G53" i="49"/>
  <c r="H25" i="47"/>
  <c r="H25" i="41"/>
  <c r="H53" i="49"/>
  <c r="I25" i="47"/>
  <c r="I25" i="41"/>
  <c r="I53" i="49"/>
  <c r="J25" i="47"/>
  <c r="J25" i="41"/>
  <c r="J53" i="49"/>
  <c r="K25" i="47"/>
  <c r="K25" i="41"/>
  <c r="K53" i="49"/>
  <c r="L53" i="49"/>
  <c r="R53" i="49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Q52" i="49"/>
  <c r="O52" i="49"/>
  <c r="N52" i="49"/>
  <c r="M52" i="49"/>
  <c r="P52" i="49"/>
  <c r="D52" i="49"/>
  <c r="E52" i="49"/>
  <c r="F52" i="49"/>
  <c r="G52" i="49"/>
  <c r="H52" i="49"/>
  <c r="I52" i="49"/>
  <c r="J52" i="49"/>
  <c r="K52" i="49"/>
  <c r="L52" i="49"/>
  <c r="R52" i="49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Q51" i="49"/>
  <c r="O51" i="49"/>
  <c r="N51" i="49"/>
  <c r="M51" i="49"/>
  <c r="P51" i="49"/>
  <c r="D51" i="49"/>
  <c r="E51" i="49"/>
  <c r="F51" i="49"/>
  <c r="G51" i="49"/>
  <c r="H51" i="49"/>
  <c r="I51" i="49"/>
  <c r="J51" i="49"/>
  <c r="K51" i="49"/>
  <c r="L51" i="49"/>
  <c r="R51" i="49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Q50" i="49"/>
  <c r="O50" i="49"/>
  <c r="N50" i="49"/>
  <c r="M50" i="49"/>
  <c r="P50" i="49"/>
  <c r="D50" i="49"/>
  <c r="E50" i="49"/>
  <c r="F50" i="49"/>
  <c r="G50" i="49"/>
  <c r="H50" i="49"/>
  <c r="I50" i="49"/>
  <c r="J50" i="49"/>
  <c r="K50" i="49"/>
  <c r="L50" i="49"/>
  <c r="R50" i="49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Q49" i="49"/>
  <c r="O49" i="49"/>
  <c r="N49" i="49"/>
  <c r="M49" i="49"/>
  <c r="P49" i="49"/>
  <c r="D49" i="49"/>
  <c r="E49" i="49"/>
  <c r="F49" i="49"/>
  <c r="G49" i="49"/>
  <c r="H49" i="49"/>
  <c r="I49" i="49"/>
  <c r="J49" i="49"/>
  <c r="K49" i="49"/>
  <c r="L49" i="49"/>
  <c r="R49" i="49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Q48" i="49"/>
  <c r="O48" i="49"/>
  <c r="N48" i="49"/>
  <c r="M48" i="49"/>
  <c r="P48" i="49"/>
  <c r="D48" i="49"/>
  <c r="E48" i="49"/>
  <c r="F48" i="49"/>
  <c r="G48" i="49"/>
  <c r="H48" i="49"/>
  <c r="I48" i="49"/>
  <c r="J48" i="49"/>
  <c r="K48" i="49"/>
  <c r="L48" i="49"/>
  <c r="R48" i="49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Q47" i="49"/>
  <c r="O47" i="49"/>
  <c r="N47" i="49"/>
  <c r="M47" i="49"/>
  <c r="P47" i="49"/>
  <c r="D47" i="49"/>
  <c r="E47" i="49"/>
  <c r="F47" i="49"/>
  <c r="G47" i="49"/>
  <c r="H47" i="49"/>
  <c r="I47" i="49"/>
  <c r="J47" i="49"/>
  <c r="K47" i="49"/>
  <c r="L47" i="49"/>
  <c r="R47" i="49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Q46" i="49"/>
  <c r="O46" i="49"/>
  <c r="N46" i="49"/>
  <c r="M46" i="49"/>
  <c r="P46" i="49"/>
  <c r="D46" i="49"/>
  <c r="E46" i="49"/>
  <c r="F46" i="49"/>
  <c r="G46" i="49"/>
  <c r="H46" i="49"/>
  <c r="I46" i="49"/>
  <c r="J46" i="49"/>
  <c r="K46" i="49"/>
  <c r="L46" i="49"/>
  <c r="R46" i="49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Q45" i="49"/>
  <c r="O45" i="49"/>
  <c r="N45" i="49"/>
  <c r="M45" i="49"/>
  <c r="P45" i="49"/>
  <c r="D45" i="49"/>
  <c r="E45" i="49"/>
  <c r="F45" i="49"/>
  <c r="G45" i="49"/>
  <c r="H45" i="49"/>
  <c r="I45" i="49"/>
  <c r="J45" i="49"/>
  <c r="K45" i="49"/>
  <c r="L45" i="49"/>
  <c r="R45" i="49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Q44" i="49"/>
  <c r="O44" i="49"/>
  <c r="N44" i="49"/>
  <c r="M44" i="49"/>
  <c r="P44" i="49"/>
  <c r="D44" i="49"/>
  <c r="E44" i="49"/>
  <c r="F44" i="49"/>
  <c r="G44" i="49"/>
  <c r="H44" i="49"/>
  <c r="I44" i="49"/>
  <c r="J44" i="49"/>
  <c r="K44" i="49"/>
  <c r="L44" i="49"/>
  <c r="R44" i="49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Q43" i="49"/>
  <c r="O43" i="49"/>
  <c r="N43" i="49"/>
  <c r="M43" i="49"/>
  <c r="P43" i="49"/>
  <c r="D43" i="49"/>
  <c r="E43" i="49"/>
  <c r="F43" i="49"/>
  <c r="G43" i="49"/>
  <c r="H43" i="49"/>
  <c r="I43" i="49"/>
  <c r="J43" i="49"/>
  <c r="K43" i="49"/>
  <c r="L43" i="49"/>
  <c r="R43" i="49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Q42" i="49"/>
  <c r="O42" i="49"/>
  <c r="N42" i="49"/>
  <c r="M42" i="49"/>
  <c r="P42" i="49"/>
  <c r="D42" i="49"/>
  <c r="E42" i="49"/>
  <c r="F42" i="49"/>
  <c r="G42" i="49"/>
  <c r="H42" i="49"/>
  <c r="I42" i="49"/>
  <c r="J42" i="49"/>
  <c r="K42" i="49"/>
  <c r="L42" i="49"/>
  <c r="R42" i="49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Q41" i="49"/>
  <c r="O41" i="49"/>
  <c r="N41" i="49"/>
  <c r="M41" i="49"/>
  <c r="P41" i="49"/>
  <c r="D41" i="49"/>
  <c r="E41" i="49"/>
  <c r="F41" i="49"/>
  <c r="G41" i="49"/>
  <c r="H41" i="49"/>
  <c r="I41" i="49"/>
  <c r="J41" i="49"/>
  <c r="K41" i="49"/>
  <c r="L41" i="49"/>
  <c r="R41" i="49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Q40" i="49"/>
  <c r="O40" i="49"/>
  <c r="N40" i="49"/>
  <c r="M40" i="49"/>
  <c r="P40" i="49"/>
  <c r="D40" i="49"/>
  <c r="E40" i="49"/>
  <c r="F40" i="49"/>
  <c r="G40" i="49"/>
  <c r="H40" i="49"/>
  <c r="I40" i="49"/>
  <c r="J40" i="49"/>
  <c r="K40" i="49"/>
  <c r="L40" i="49"/>
  <c r="R40" i="49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Q39" i="49"/>
  <c r="O39" i="49"/>
  <c r="N39" i="49"/>
  <c r="M39" i="49"/>
  <c r="P39" i="49"/>
  <c r="D39" i="49"/>
  <c r="E39" i="49"/>
  <c r="F39" i="49"/>
  <c r="G39" i="49"/>
  <c r="H39" i="49"/>
  <c r="I39" i="49"/>
  <c r="J39" i="49"/>
  <c r="K39" i="49"/>
  <c r="L39" i="49"/>
  <c r="R39" i="49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Q38" i="49"/>
  <c r="O38" i="49"/>
  <c r="N38" i="49"/>
  <c r="M38" i="49"/>
  <c r="P38" i="49"/>
  <c r="D38" i="49"/>
  <c r="E38" i="49"/>
  <c r="F38" i="49"/>
  <c r="G38" i="49"/>
  <c r="H38" i="49"/>
  <c r="I38" i="49"/>
  <c r="J38" i="49"/>
  <c r="K38" i="49"/>
  <c r="L38" i="49"/>
  <c r="R38" i="49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L11" i="45"/>
  <c r="P11" i="45"/>
  <c r="R11" i="45"/>
  <c r="T11" i="45"/>
  <c r="L12" i="45"/>
  <c r="P12" i="45"/>
  <c r="R12" i="45"/>
  <c r="T12" i="45"/>
  <c r="L13" i="45"/>
  <c r="P13" i="45"/>
  <c r="R13" i="45"/>
  <c r="T13" i="45"/>
  <c r="L14" i="45"/>
  <c r="P14" i="45"/>
  <c r="R14" i="45"/>
  <c r="T14" i="45"/>
  <c r="L15" i="45"/>
  <c r="P15" i="45"/>
  <c r="R15" i="45"/>
  <c r="T15" i="45"/>
  <c r="L16" i="45"/>
  <c r="P16" i="45"/>
  <c r="R16" i="45"/>
  <c r="T16" i="45"/>
  <c r="L17" i="45"/>
  <c r="P17" i="45"/>
  <c r="R17" i="45"/>
  <c r="T17" i="45"/>
  <c r="L18" i="45"/>
  <c r="P18" i="45"/>
  <c r="R18" i="45"/>
  <c r="T18" i="45"/>
  <c r="L19" i="45"/>
  <c r="P19" i="45"/>
  <c r="R19" i="45"/>
  <c r="T19" i="45"/>
  <c r="L20" i="45"/>
  <c r="P20" i="45"/>
  <c r="R20" i="45"/>
  <c r="T20" i="45"/>
  <c r="L21" i="45"/>
  <c r="P21" i="45"/>
  <c r="R21" i="45"/>
  <c r="T21" i="45"/>
  <c r="L22" i="45"/>
  <c r="P22" i="45"/>
  <c r="R22" i="45"/>
  <c r="T22" i="45"/>
  <c r="L23" i="45"/>
  <c r="P23" i="45"/>
  <c r="R23" i="45"/>
  <c r="T23" i="45"/>
  <c r="L24" i="45"/>
  <c r="P24" i="45"/>
  <c r="R24" i="45"/>
  <c r="T24" i="45"/>
  <c r="L10" i="45"/>
  <c r="P10" i="45"/>
  <c r="R10" i="45"/>
  <c r="R25" i="45"/>
  <c r="E24" i="2"/>
  <c r="T25" i="45"/>
  <c r="T10" i="45"/>
  <c r="L10" i="41"/>
  <c r="P10" i="41"/>
  <c r="R10" i="41"/>
  <c r="L11" i="41"/>
  <c r="P11" i="41"/>
  <c r="R11" i="41"/>
  <c r="L12" i="41"/>
  <c r="P12" i="41"/>
  <c r="R12" i="41"/>
  <c r="L13" i="41"/>
  <c r="P13" i="41"/>
  <c r="R13" i="41"/>
  <c r="L14" i="41"/>
  <c r="P14" i="41"/>
  <c r="R14" i="41"/>
  <c r="L15" i="41"/>
  <c r="P15" i="41"/>
  <c r="R15" i="41"/>
  <c r="L16" i="41"/>
  <c r="P16" i="41"/>
  <c r="R16" i="41"/>
  <c r="L17" i="41"/>
  <c r="P17" i="41"/>
  <c r="R17" i="41"/>
  <c r="L18" i="41"/>
  <c r="P18" i="41"/>
  <c r="R18" i="41"/>
  <c r="L19" i="41"/>
  <c r="P19" i="41"/>
  <c r="R19" i="41"/>
  <c r="L20" i="41"/>
  <c r="P20" i="41"/>
  <c r="R20" i="41"/>
  <c r="L21" i="41"/>
  <c r="P21" i="41"/>
  <c r="R21" i="41"/>
  <c r="L22" i="41"/>
  <c r="P22" i="41"/>
  <c r="R22" i="41"/>
  <c r="L23" i="41"/>
  <c r="P23" i="41"/>
  <c r="R23" i="41"/>
  <c r="L24" i="41"/>
  <c r="P24" i="41"/>
  <c r="R24" i="41"/>
  <c r="R25" i="41"/>
  <c r="R54" i="43"/>
  <c r="Q54" i="43"/>
  <c r="P25" i="41"/>
  <c r="P54" i="43"/>
  <c r="O54" i="43"/>
  <c r="N54" i="43"/>
  <c r="M54" i="43"/>
  <c r="L25" i="41"/>
  <c r="L54" i="43"/>
  <c r="K54" i="43"/>
  <c r="J54" i="43"/>
  <c r="I54" i="43"/>
  <c r="H54" i="43"/>
  <c r="G54" i="43"/>
  <c r="F54" i="43"/>
  <c r="E54" i="43"/>
  <c r="D54" i="43"/>
  <c r="R53" i="43"/>
  <c r="Q53" i="43"/>
  <c r="P53" i="43"/>
  <c r="O53" i="43"/>
  <c r="N53" i="43"/>
  <c r="M53" i="43"/>
  <c r="L53" i="43"/>
  <c r="K53" i="43"/>
  <c r="J53" i="43"/>
  <c r="I53" i="43"/>
  <c r="H53" i="43"/>
  <c r="G53" i="43"/>
  <c r="F53" i="43"/>
  <c r="E53" i="43"/>
  <c r="D53" i="43"/>
  <c r="R52" i="43"/>
  <c r="Q52" i="43"/>
  <c r="P52" i="43"/>
  <c r="O52" i="43"/>
  <c r="N52" i="43"/>
  <c r="M52" i="43"/>
  <c r="L52" i="43"/>
  <c r="K52" i="43"/>
  <c r="J52" i="43"/>
  <c r="I52" i="43"/>
  <c r="H52" i="43"/>
  <c r="G52" i="43"/>
  <c r="F52" i="43"/>
  <c r="E52" i="43"/>
  <c r="D52" i="43"/>
  <c r="R51" i="43"/>
  <c r="Q51" i="43"/>
  <c r="P51" i="43"/>
  <c r="O51" i="43"/>
  <c r="N51" i="43"/>
  <c r="M51" i="43"/>
  <c r="L51" i="43"/>
  <c r="K51" i="43"/>
  <c r="J51" i="43"/>
  <c r="I51" i="43"/>
  <c r="H51" i="43"/>
  <c r="G51" i="43"/>
  <c r="F51" i="43"/>
  <c r="E51" i="43"/>
  <c r="D51" i="43"/>
  <c r="R50" i="43"/>
  <c r="Q50" i="43"/>
  <c r="P50" i="43"/>
  <c r="O50" i="43"/>
  <c r="N50" i="43"/>
  <c r="M50" i="43"/>
  <c r="L50" i="43"/>
  <c r="K50" i="43"/>
  <c r="J50" i="43"/>
  <c r="I50" i="43"/>
  <c r="H50" i="43"/>
  <c r="G50" i="43"/>
  <c r="F50" i="43"/>
  <c r="E50" i="43"/>
  <c r="D50" i="43"/>
  <c r="R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D49" i="43"/>
  <c r="R48" i="43"/>
  <c r="Q48" i="43"/>
  <c r="P48" i="43"/>
  <c r="O48" i="43"/>
  <c r="N48" i="43"/>
  <c r="M48" i="43"/>
  <c r="L48" i="43"/>
  <c r="K48" i="43"/>
  <c r="J48" i="43"/>
  <c r="I48" i="43"/>
  <c r="H48" i="43"/>
  <c r="G48" i="43"/>
  <c r="F48" i="43"/>
  <c r="E48" i="43"/>
  <c r="D48" i="43"/>
  <c r="R47" i="43"/>
  <c r="Q47" i="43"/>
  <c r="P47" i="43"/>
  <c r="O47" i="43"/>
  <c r="N47" i="43"/>
  <c r="M47" i="43"/>
  <c r="L47" i="43"/>
  <c r="K47" i="43"/>
  <c r="J47" i="43"/>
  <c r="I47" i="43"/>
  <c r="H47" i="43"/>
  <c r="G47" i="43"/>
  <c r="F47" i="43"/>
  <c r="E47" i="43"/>
  <c r="D47" i="43"/>
  <c r="R46" i="43"/>
  <c r="Q46" i="43"/>
  <c r="P46" i="43"/>
  <c r="O46" i="43"/>
  <c r="N46" i="43"/>
  <c r="M46" i="43"/>
  <c r="L46" i="43"/>
  <c r="K46" i="43"/>
  <c r="J46" i="43"/>
  <c r="I46" i="43"/>
  <c r="H46" i="43"/>
  <c r="G46" i="43"/>
  <c r="F46" i="43"/>
  <c r="E46" i="43"/>
  <c r="D46" i="43"/>
  <c r="R45" i="43"/>
  <c r="Q45" i="43"/>
  <c r="P45" i="43"/>
  <c r="O45" i="43"/>
  <c r="N45" i="43"/>
  <c r="M45" i="43"/>
  <c r="L45" i="43"/>
  <c r="K45" i="43"/>
  <c r="J45" i="43"/>
  <c r="I45" i="43"/>
  <c r="H45" i="43"/>
  <c r="G45" i="43"/>
  <c r="F45" i="43"/>
  <c r="E45" i="43"/>
  <c r="D45" i="43"/>
  <c r="R44" i="43"/>
  <c r="Q44" i="43"/>
  <c r="P44" i="43"/>
  <c r="O44" i="43"/>
  <c r="N44" i="43"/>
  <c r="M44" i="43"/>
  <c r="L44" i="43"/>
  <c r="K44" i="43"/>
  <c r="J44" i="43"/>
  <c r="I44" i="43"/>
  <c r="H44" i="43"/>
  <c r="G44" i="43"/>
  <c r="F44" i="43"/>
  <c r="E44" i="43"/>
  <c r="D44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D43" i="43"/>
  <c r="R42" i="43"/>
  <c r="Q42" i="43"/>
  <c r="P42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R41" i="43"/>
  <c r="Q41" i="43"/>
  <c r="P41" i="43"/>
  <c r="O41" i="43"/>
  <c r="N41" i="43"/>
  <c r="M41" i="43"/>
  <c r="L41" i="43"/>
  <c r="K41" i="43"/>
  <c r="J41" i="43"/>
  <c r="I41" i="43"/>
  <c r="H41" i="43"/>
  <c r="G41" i="43"/>
  <c r="F41" i="43"/>
  <c r="E41" i="43"/>
  <c r="D41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D40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F39" i="43"/>
  <c r="E39" i="43"/>
  <c r="D39" i="43"/>
  <c r="D24" i="10"/>
  <c r="K25" i="3"/>
  <c r="J25" i="3"/>
  <c r="I25" i="3"/>
  <c r="L25" i="3"/>
  <c r="H25" i="3"/>
  <c r="M25" i="3"/>
  <c r="L24" i="3"/>
  <c r="H24" i="3"/>
  <c r="M24" i="3"/>
  <c r="L23" i="3"/>
  <c r="H23" i="3"/>
  <c r="M23" i="3"/>
  <c r="L22" i="3"/>
  <c r="H22" i="3"/>
  <c r="M22" i="3"/>
  <c r="L21" i="3"/>
  <c r="H21" i="3"/>
  <c r="M21" i="3"/>
  <c r="L20" i="3"/>
  <c r="H20" i="3"/>
  <c r="M20" i="3"/>
  <c r="L19" i="3"/>
  <c r="H19" i="3"/>
  <c r="M19" i="3"/>
  <c r="L18" i="3"/>
  <c r="H18" i="3"/>
  <c r="M18" i="3"/>
  <c r="L17" i="3"/>
  <c r="H17" i="3"/>
  <c r="M17" i="3"/>
  <c r="L16" i="3"/>
  <c r="H16" i="3"/>
  <c r="M16" i="3"/>
  <c r="L15" i="3"/>
  <c r="H15" i="3"/>
  <c r="M15" i="3"/>
  <c r="L14" i="3"/>
  <c r="H14" i="3"/>
  <c r="M14" i="3"/>
  <c r="L13" i="3"/>
  <c r="H13" i="3"/>
  <c r="M13" i="3"/>
  <c r="L12" i="3"/>
  <c r="H12" i="3"/>
  <c r="M12" i="3"/>
  <c r="L11" i="3"/>
  <c r="H11" i="3"/>
  <c r="M11" i="3"/>
  <c r="L10" i="3"/>
  <c r="H10" i="3"/>
  <c r="M10" i="3"/>
  <c r="J22" i="40"/>
  <c r="L22" i="40"/>
  <c r="J18" i="40"/>
  <c r="L18" i="40"/>
  <c r="J14" i="40"/>
  <c r="L14" i="40"/>
  <c r="J10" i="40"/>
  <c r="L10" i="40"/>
  <c r="J9" i="40"/>
  <c r="L9" i="40"/>
  <c r="K12" i="17"/>
  <c r="K16" i="17"/>
  <c r="K20" i="17"/>
  <c r="K24" i="17"/>
  <c r="I10" i="46"/>
  <c r="I11" i="46"/>
  <c r="I12" i="46"/>
  <c r="I13" i="46"/>
  <c r="I14" i="46"/>
  <c r="I15" i="46"/>
  <c r="I16" i="46"/>
  <c r="I17" i="46"/>
  <c r="I18" i="46"/>
  <c r="I19" i="46"/>
  <c r="I20" i="46"/>
  <c r="I21" i="46"/>
  <c r="I22" i="46"/>
  <c r="I23" i="46"/>
  <c r="I24" i="46"/>
  <c r="D25" i="46"/>
  <c r="E25" i="46"/>
  <c r="F25" i="46"/>
  <c r="G25" i="46"/>
  <c r="H25" i="46"/>
  <c r="J11" i="40"/>
  <c r="L11" i="40"/>
  <c r="J12" i="40"/>
  <c r="L12" i="40"/>
  <c r="J13" i="40"/>
  <c r="L13" i="40"/>
  <c r="J15" i="40"/>
  <c r="L15" i="40"/>
  <c r="J16" i="40"/>
  <c r="L16" i="40"/>
  <c r="J17" i="40"/>
  <c r="L17" i="40"/>
  <c r="J19" i="40"/>
  <c r="L19" i="40"/>
  <c r="J20" i="40"/>
  <c r="L20" i="40"/>
  <c r="J21" i="40"/>
  <c r="L21" i="40"/>
  <c r="J23" i="40"/>
  <c r="L23" i="40"/>
  <c r="J24" i="40"/>
  <c r="L24" i="40"/>
  <c r="J16" i="33"/>
  <c r="J17" i="33"/>
  <c r="J18" i="33"/>
  <c r="J19" i="33"/>
  <c r="J20" i="33"/>
  <c r="J21" i="33"/>
  <c r="J22" i="33"/>
  <c r="J23" i="33"/>
  <c r="J13" i="33"/>
  <c r="J14" i="33"/>
  <c r="J15" i="33"/>
  <c r="J10" i="33"/>
  <c r="J11" i="33"/>
  <c r="J12" i="33"/>
  <c r="J9" i="33"/>
  <c r="J24" i="33"/>
  <c r="I11" i="32"/>
  <c r="J11" i="32"/>
  <c r="K11" i="32"/>
  <c r="M11" i="32"/>
  <c r="I12" i="32"/>
  <c r="J12" i="32"/>
  <c r="K12" i="32"/>
  <c r="M12" i="32"/>
  <c r="I13" i="32"/>
  <c r="J13" i="32"/>
  <c r="K13" i="32"/>
  <c r="M13" i="32"/>
  <c r="I14" i="32"/>
  <c r="J14" i="32"/>
  <c r="K14" i="32"/>
  <c r="M14" i="32"/>
  <c r="I15" i="32"/>
  <c r="J15" i="32"/>
  <c r="K15" i="32"/>
  <c r="M15" i="32"/>
  <c r="I16" i="32"/>
  <c r="J16" i="32"/>
  <c r="K16" i="32"/>
  <c r="M16" i="32"/>
  <c r="I17" i="32"/>
  <c r="J17" i="32"/>
  <c r="K17" i="32"/>
  <c r="M17" i="32"/>
  <c r="I18" i="32"/>
  <c r="J18" i="32"/>
  <c r="K18" i="32"/>
  <c r="M18" i="32"/>
  <c r="I19" i="32"/>
  <c r="J19" i="32"/>
  <c r="K19" i="32"/>
  <c r="M19" i="32"/>
  <c r="I20" i="32"/>
  <c r="J20" i="32"/>
  <c r="K20" i="32"/>
  <c r="M20" i="32"/>
  <c r="I21" i="32"/>
  <c r="J21" i="32"/>
  <c r="K21" i="32"/>
  <c r="M21" i="32"/>
  <c r="I22" i="32"/>
  <c r="J22" i="32"/>
  <c r="K22" i="32"/>
  <c r="M22" i="32"/>
  <c r="I23" i="32"/>
  <c r="J23" i="32"/>
  <c r="K23" i="32"/>
  <c r="M23" i="32"/>
  <c r="I24" i="32"/>
  <c r="J24" i="32"/>
  <c r="K24" i="32"/>
  <c r="M24" i="32"/>
  <c r="M25" i="32"/>
  <c r="J10" i="32"/>
  <c r="K10" i="32"/>
  <c r="M10" i="32"/>
  <c r="I10" i="32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J20" i="31"/>
  <c r="J21" i="31"/>
  <c r="J22" i="31"/>
  <c r="J23" i="31"/>
  <c r="J24" i="31"/>
  <c r="J11" i="31"/>
  <c r="J12" i="31"/>
  <c r="J13" i="31"/>
  <c r="J14" i="31"/>
  <c r="J15" i="31"/>
  <c r="J16" i="31"/>
  <c r="J17" i="31"/>
  <c r="J18" i="31"/>
  <c r="J19" i="31"/>
  <c r="J10" i="31"/>
  <c r="H11" i="17"/>
  <c r="I11" i="17"/>
  <c r="J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10" i="17"/>
  <c r="I10" i="17"/>
  <c r="J10" i="17"/>
  <c r="J11" i="16"/>
  <c r="K11" i="16"/>
  <c r="L11" i="16"/>
  <c r="M11" i="16"/>
  <c r="N11" i="16"/>
  <c r="O11" i="16"/>
  <c r="P11" i="16"/>
  <c r="Q11" i="16"/>
  <c r="J12" i="16"/>
  <c r="K12" i="16"/>
  <c r="L12" i="16"/>
  <c r="M12" i="16"/>
  <c r="N12" i="16"/>
  <c r="O12" i="16"/>
  <c r="P12" i="16"/>
  <c r="Q12" i="16"/>
  <c r="J13" i="16"/>
  <c r="K13" i="16"/>
  <c r="L13" i="16"/>
  <c r="M13" i="16"/>
  <c r="N13" i="16"/>
  <c r="O13" i="16"/>
  <c r="P13" i="16"/>
  <c r="Q13" i="16"/>
  <c r="J14" i="16"/>
  <c r="K14" i="16"/>
  <c r="L14" i="16"/>
  <c r="M14" i="16"/>
  <c r="N14" i="16"/>
  <c r="O14" i="16"/>
  <c r="P14" i="16"/>
  <c r="Q14" i="16"/>
  <c r="J15" i="16"/>
  <c r="K15" i="16"/>
  <c r="L15" i="16"/>
  <c r="M15" i="16"/>
  <c r="N15" i="16"/>
  <c r="O15" i="16"/>
  <c r="P15" i="16"/>
  <c r="Q15" i="16"/>
  <c r="J16" i="16"/>
  <c r="K16" i="16"/>
  <c r="L16" i="16"/>
  <c r="M16" i="16"/>
  <c r="N16" i="16"/>
  <c r="O16" i="16"/>
  <c r="P16" i="16"/>
  <c r="Q16" i="16"/>
  <c r="J17" i="16"/>
  <c r="K17" i="16"/>
  <c r="L17" i="16"/>
  <c r="M17" i="16"/>
  <c r="N17" i="16"/>
  <c r="O17" i="16"/>
  <c r="P17" i="16"/>
  <c r="Q17" i="16"/>
  <c r="J18" i="16"/>
  <c r="K18" i="16"/>
  <c r="L18" i="16"/>
  <c r="M18" i="16"/>
  <c r="N18" i="16"/>
  <c r="O18" i="16"/>
  <c r="P18" i="16"/>
  <c r="Q18" i="16"/>
  <c r="J19" i="16"/>
  <c r="K19" i="16"/>
  <c r="L19" i="16"/>
  <c r="M19" i="16"/>
  <c r="N19" i="16"/>
  <c r="O19" i="16"/>
  <c r="P19" i="16"/>
  <c r="Q19" i="16"/>
  <c r="J20" i="16"/>
  <c r="K20" i="16"/>
  <c r="L20" i="16"/>
  <c r="M20" i="16"/>
  <c r="N20" i="16"/>
  <c r="O20" i="16"/>
  <c r="P20" i="16"/>
  <c r="Q20" i="16"/>
  <c r="J21" i="16"/>
  <c r="K21" i="16"/>
  <c r="L21" i="16"/>
  <c r="M21" i="16"/>
  <c r="N21" i="16"/>
  <c r="O21" i="16"/>
  <c r="P21" i="16"/>
  <c r="Q21" i="16"/>
  <c r="J22" i="16"/>
  <c r="K22" i="16"/>
  <c r="L22" i="16"/>
  <c r="M22" i="16"/>
  <c r="N22" i="16"/>
  <c r="O22" i="16"/>
  <c r="P22" i="16"/>
  <c r="Q22" i="16"/>
  <c r="J23" i="16"/>
  <c r="K23" i="16"/>
  <c r="L23" i="16"/>
  <c r="M23" i="16"/>
  <c r="N23" i="16"/>
  <c r="O23" i="16"/>
  <c r="P23" i="16"/>
  <c r="Q23" i="16"/>
  <c r="J24" i="16"/>
  <c r="K24" i="16"/>
  <c r="L24" i="16"/>
  <c r="M24" i="16"/>
  <c r="N24" i="16"/>
  <c r="O24" i="16"/>
  <c r="P24" i="16"/>
  <c r="Q24" i="16"/>
  <c r="K10" i="16"/>
  <c r="L10" i="16"/>
  <c r="M10" i="16"/>
  <c r="N10" i="16"/>
  <c r="O10" i="16"/>
  <c r="P10" i="16"/>
  <c r="Q10" i="16"/>
  <c r="J10" i="16"/>
  <c r="L10" i="14"/>
  <c r="M10" i="14"/>
  <c r="N10" i="14"/>
  <c r="L11" i="14"/>
  <c r="M11" i="14"/>
  <c r="N11" i="14"/>
  <c r="L12" i="14"/>
  <c r="M12" i="14"/>
  <c r="N12" i="14"/>
  <c r="L13" i="14"/>
  <c r="M13" i="14"/>
  <c r="N13" i="14"/>
  <c r="L14" i="14"/>
  <c r="M14" i="14"/>
  <c r="N14" i="14"/>
  <c r="L15" i="14"/>
  <c r="M15" i="14"/>
  <c r="N15" i="14"/>
  <c r="L16" i="14"/>
  <c r="M16" i="14"/>
  <c r="N16" i="14"/>
  <c r="L17" i="14"/>
  <c r="M17" i="14"/>
  <c r="N17" i="14"/>
  <c r="L18" i="14"/>
  <c r="M18" i="14"/>
  <c r="N18" i="14"/>
  <c r="L19" i="14"/>
  <c r="M19" i="14"/>
  <c r="N19" i="14"/>
  <c r="L20" i="14"/>
  <c r="M20" i="14"/>
  <c r="N20" i="14"/>
  <c r="L21" i="14"/>
  <c r="M21" i="14"/>
  <c r="N21" i="14"/>
  <c r="L22" i="14"/>
  <c r="M22" i="14"/>
  <c r="N22" i="14"/>
  <c r="L23" i="14"/>
  <c r="M23" i="14"/>
  <c r="N23" i="14"/>
  <c r="M9" i="14"/>
  <c r="N9" i="14"/>
  <c r="L9" i="14"/>
  <c r="M25" i="12"/>
  <c r="L11" i="12"/>
  <c r="O11" i="12"/>
  <c r="L12" i="12"/>
  <c r="L13" i="12"/>
  <c r="L14" i="12"/>
  <c r="L15" i="12"/>
  <c r="O15" i="12"/>
  <c r="L16" i="12"/>
  <c r="L17" i="12"/>
  <c r="L18" i="12"/>
  <c r="O18" i="12"/>
  <c r="L19" i="12"/>
  <c r="O19" i="12"/>
  <c r="L20" i="12"/>
  <c r="L21" i="12"/>
  <c r="L22" i="12"/>
  <c r="O22" i="12"/>
  <c r="L23" i="12"/>
  <c r="O23" i="12"/>
  <c r="L24" i="12"/>
  <c r="L10" i="12"/>
  <c r="K11" i="12"/>
  <c r="N11" i="12"/>
  <c r="K12" i="12"/>
  <c r="K13" i="12"/>
  <c r="N13" i="12"/>
  <c r="K14" i="12"/>
  <c r="K15" i="12"/>
  <c r="N15" i="12"/>
  <c r="K16" i="12"/>
  <c r="K17" i="12"/>
  <c r="N17" i="12"/>
  <c r="K18" i="12"/>
  <c r="K19" i="12"/>
  <c r="N19" i="12"/>
  <c r="K20" i="12"/>
  <c r="K21" i="12"/>
  <c r="N21" i="12"/>
  <c r="K22" i="12"/>
  <c r="K23" i="12"/>
  <c r="N23" i="12"/>
  <c r="K24" i="12"/>
  <c r="N24" i="12"/>
  <c r="K10" i="12"/>
  <c r="E26" i="43"/>
  <c r="F26" i="43"/>
  <c r="G26" i="43"/>
  <c r="H26" i="43"/>
  <c r="I26" i="43"/>
  <c r="J26" i="43"/>
  <c r="K26" i="43"/>
  <c r="K10" i="17"/>
  <c r="K11" i="17"/>
  <c r="K13" i="17"/>
  <c r="K25" i="17"/>
  <c r="K15" i="17"/>
  <c r="K17" i="17"/>
  <c r="K18" i="17"/>
  <c r="K19" i="17"/>
  <c r="K21" i="17"/>
  <c r="K23" i="17"/>
  <c r="L12" i="43"/>
  <c r="L13" i="43"/>
  <c r="P13" i="43"/>
  <c r="R13" i="43"/>
  <c r="L14" i="43"/>
  <c r="P14" i="43"/>
  <c r="R14" i="43"/>
  <c r="L15" i="43"/>
  <c r="L16" i="43"/>
  <c r="L17" i="43"/>
  <c r="P17" i="43"/>
  <c r="R17" i="43"/>
  <c r="L18" i="43"/>
  <c r="P18" i="43"/>
  <c r="R18" i="43"/>
  <c r="L19" i="43"/>
  <c r="L20" i="43"/>
  <c r="L21" i="43"/>
  <c r="P21" i="43"/>
  <c r="R21" i="43"/>
  <c r="L22" i="43"/>
  <c r="P22" i="43"/>
  <c r="R22" i="43"/>
  <c r="L23" i="43"/>
  <c r="L24" i="43"/>
  <c r="L25" i="43"/>
  <c r="P25" i="43"/>
  <c r="R25" i="43"/>
  <c r="M26" i="43"/>
  <c r="N26" i="43"/>
  <c r="O26" i="43"/>
  <c r="P11" i="43"/>
  <c r="P12" i="43"/>
  <c r="R12" i="43"/>
  <c r="P15" i="43"/>
  <c r="P16" i="43"/>
  <c r="P19" i="43"/>
  <c r="R19" i="43"/>
  <c r="P20" i="43"/>
  <c r="R20" i="43"/>
  <c r="P23" i="43"/>
  <c r="P24" i="43"/>
  <c r="Q26" i="43"/>
  <c r="R15" i="43"/>
  <c r="R16" i="43"/>
  <c r="R23" i="43"/>
  <c r="R24" i="43"/>
  <c r="G14" i="1"/>
  <c r="G15" i="1"/>
  <c r="G16" i="1"/>
  <c r="G17" i="1"/>
  <c r="G18" i="1"/>
  <c r="G19" i="1"/>
  <c r="G20" i="1"/>
  <c r="G21" i="1"/>
  <c r="G22" i="1"/>
  <c r="G23" i="1"/>
  <c r="G10" i="1"/>
  <c r="G11" i="1"/>
  <c r="G12" i="1"/>
  <c r="G13" i="1"/>
  <c r="G9" i="1"/>
  <c r="G24" i="1"/>
  <c r="G25" i="1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10" i="54"/>
  <c r="I11" i="50"/>
  <c r="I12" i="50"/>
  <c r="I13" i="50"/>
  <c r="I14" i="50"/>
  <c r="I15" i="50"/>
  <c r="I16" i="50"/>
  <c r="I17" i="50"/>
  <c r="I18" i="50"/>
  <c r="I19" i="50"/>
  <c r="I20" i="50"/>
  <c r="I21" i="50"/>
  <c r="I22" i="50"/>
  <c r="I23" i="50"/>
  <c r="I24" i="50"/>
  <c r="I10" i="50"/>
  <c r="H25" i="50"/>
  <c r="P25" i="12"/>
  <c r="P24" i="12"/>
  <c r="O24" i="12"/>
  <c r="P23" i="12"/>
  <c r="P22" i="12"/>
  <c r="N22" i="12"/>
  <c r="P21" i="12"/>
  <c r="O21" i="12"/>
  <c r="P20" i="12"/>
  <c r="O20" i="12"/>
  <c r="N20" i="12"/>
  <c r="P19" i="12"/>
  <c r="P18" i="12"/>
  <c r="N18" i="12"/>
  <c r="P17" i="12"/>
  <c r="O17" i="12"/>
  <c r="P16" i="12"/>
  <c r="O16" i="12"/>
  <c r="N16" i="12"/>
  <c r="P15" i="12"/>
  <c r="P14" i="12"/>
  <c r="O14" i="12"/>
  <c r="N14" i="12"/>
  <c r="P13" i="12"/>
  <c r="O13" i="12"/>
  <c r="P12" i="12"/>
  <c r="O12" i="12"/>
  <c r="N12" i="12"/>
  <c r="P11" i="12"/>
  <c r="P10" i="12"/>
  <c r="E25" i="54"/>
  <c r="F25" i="54"/>
  <c r="G25" i="54"/>
  <c r="H25" i="54"/>
  <c r="I25" i="54"/>
  <c r="D25" i="54"/>
  <c r="E25" i="50"/>
  <c r="F25" i="50"/>
  <c r="G25" i="50"/>
  <c r="D25" i="50"/>
  <c r="J9" i="35"/>
  <c r="I25" i="48"/>
  <c r="J10" i="35"/>
  <c r="L25" i="45"/>
  <c r="P25" i="45"/>
  <c r="P25" i="51"/>
  <c r="L25" i="51"/>
  <c r="R25" i="51"/>
  <c r="P24" i="51"/>
  <c r="L24" i="51"/>
  <c r="R24" i="51"/>
  <c r="P23" i="51"/>
  <c r="L23" i="51"/>
  <c r="R23" i="51"/>
  <c r="P22" i="51"/>
  <c r="L22" i="51"/>
  <c r="R22" i="51"/>
  <c r="P21" i="51"/>
  <c r="L21" i="51"/>
  <c r="R21" i="51"/>
  <c r="P20" i="51"/>
  <c r="L20" i="51"/>
  <c r="R20" i="51"/>
  <c r="P19" i="51"/>
  <c r="L19" i="51"/>
  <c r="R19" i="51"/>
  <c r="P18" i="51"/>
  <c r="L18" i="51"/>
  <c r="R18" i="51"/>
  <c r="P17" i="51"/>
  <c r="L17" i="51"/>
  <c r="R17" i="51"/>
  <c r="P16" i="51"/>
  <c r="L16" i="51"/>
  <c r="R16" i="51"/>
  <c r="P15" i="51"/>
  <c r="L15" i="51"/>
  <c r="R15" i="51"/>
  <c r="P14" i="51"/>
  <c r="L14" i="51"/>
  <c r="R14" i="51"/>
  <c r="P13" i="51"/>
  <c r="L13" i="51"/>
  <c r="R13" i="51"/>
  <c r="P12" i="51"/>
  <c r="L12" i="51"/>
  <c r="R12" i="51"/>
  <c r="P11" i="51"/>
  <c r="L11" i="51"/>
  <c r="R11" i="51"/>
  <c r="E26" i="51"/>
  <c r="F26" i="51"/>
  <c r="G26" i="51"/>
  <c r="H26" i="51"/>
  <c r="I26" i="51"/>
  <c r="J26" i="51"/>
  <c r="K26" i="51"/>
  <c r="L26" i="51"/>
  <c r="M26" i="51"/>
  <c r="N26" i="51"/>
  <c r="O26" i="51"/>
  <c r="Q26" i="51"/>
  <c r="D26" i="51"/>
  <c r="J11" i="35"/>
  <c r="J12" i="35"/>
  <c r="E25" i="45"/>
  <c r="F25" i="45"/>
  <c r="G25" i="45"/>
  <c r="H25" i="45"/>
  <c r="I25" i="45"/>
  <c r="J25" i="45"/>
  <c r="K25" i="45"/>
  <c r="M25" i="45"/>
  <c r="N25" i="45"/>
  <c r="O25" i="45"/>
  <c r="Q25" i="45"/>
  <c r="D25" i="45"/>
  <c r="G1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G10" i="6"/>
  <c r="G11" i="6"/>
  <c r="G12" i="6"/>
  <c r="G13" i="6"/>
  <c r="G14" i="6"/>
  <c r="G15" i="6"/>
  <c r="G16" i="6"/>
  <c r="G17" i="6"/>
  <c r="G18" i="6"/>
  <c r="G20" i="6"/>
  <c r="G21" i="6"/>
  <c r="G22" i="6"/>
  <c r="G23" i="6"/>
  <c r="G24" i="6"/>
  <c r="G25" i="6"/>
  <c r="G10" i="4"/>
  <c r="G11" i="4"/>
  <c r="G12" i="4"/>
  <c r="G13" i="4"/>
  <c r="G14" i="4"/>
  <c r="G15" i="4"/>
  <c r="J15" i="4"/>
  <c r="K15" i="4"/>
  <c r="G16" i="4"/>
  <c r="G17" i="4"/>
  <c r="G18" i="4"/>
  <c r="G19" i="4"/>
  <c r="G20" i="4"/>
  <c r="G21" i="4"/>
  <c r="G22" i="4"/>
  <c r="G23" i="4"/>
  <c r="G24" i="4"/>
  <c r="G25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E24" i="1"/>
  <c r="E25" i="1"/>
  <c r="F24" i="1"/>
  <c r="D24" i="1"/>
  <c r="D25" i="1"/>
  <c r="E25" i="11"/>
  <c r="D25" i="11"/>
  <c r="E25" i="6"/>
  <c r="F25" i="6"/>
  <c r="D25" i="6"/>
  <c r="D24" i="5"/>
  <c r="F24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D24" i="2"/>
  <c r="E24" i="11"/>
  <c r="D24" i="11"/>
  <c r="Q25" i="49"/>
  <c r="O25" i="49"/>
  <c r="N25" i="49"/>
  <c r="M25" i="49"/>
  <c r="K25" i="49"/>
  <c r="J25" i="49"/>
  <c r="H25" i="49"/>
  <c r="I25" i="49"/>
  <c r="G25" i="49"/>
  <c r="F25" i="49"/>
  <c r="E25" i="49"/>
  <c r="D25" i="49"/>
  <c r="P24" i="49"/>
  <c r="L24" i="49"/>
  <c r="R24" i="49"/>
  <c r="P23" i="49"/>
  <c r="L23" i="49"/>
  <c r="R23" i="49"/>
  <c r="P22" i="49"/>
  <c r="L22" i="49"/>
  <c r="R22" i="49"/>
  <c r="P21" i="49"/>
  <c r="L21" i="49"/>
  <c r="R21" i="49"/>
  <c r="P20" i="49"/>
  <c r="L20" i="49"/>
  <c r="R20" i="49"/>
  <c r="P19" i="49"/>
  <c r="L19" i="49"/>
  <c r="R19" i="49"/>
  <c r="P18" i="49"/>
  <c r="L18" i="49"/>
  <c r="R18" i="49"/>
  <c r="P17" i="49"/>
  <c r="L17" i="49"/>
  <c r="R17" i="49"/>
  <c r="P16" i="49"/>
  <c r="L16" i="49"/>
  <c r="R16" i="49"/>
  <c r="P15" i="49"/>
  <c r="L15" i="49"/>
  <c r="R15" i="49"/>
  <c r="P14" i="49"/>
  <c r="L14" i="49"/>
  <c r="P13" i="49"/>
  <c r="L13" i="49"/>
  <c r="P12" i="49"/>
  <c r="L12" i="49"/>
  <c r="R12" i="49"/>
  <c r="P11" i="49"/>
  <c r="L11" i="49"/>
  <c r="P10" i="49"/>
  <c r="L10" i="49"/>
  <c r="P14" i="15"/>
  <c r="J25" i="17"/>
  <c r="I25" i="17"/>
  <c r="H25" i="17"/>
  <c r="R25" i="16"/>
  <c r="Q25" i="16"/>
  <c r="O25" i="16"/>
  <c r="M25" i="16"/>
  <c r="M14" i="15"/>
  <c r="J25" i="16"/>
  <c r="G24" i="10"/>
  <c r="F24" i="10"/>
  <c r="E24" i="10"/>
  <c r="F25" i="8"/>
  <c r="E25" i="8"/>
  <c r="D25" i="8"/>
  <c r="F24" i="7"/>
  <c r="L25" i="31"/>
  <c r="E24" i="7"/>
  <c r="D24" i="7"/>
  <c r="G23" i="7"/>
  <c r="G22" i="7"/>
  <c r="M23" i="31"/>
  <c r="G21" i="7"/>
  <c r="G20" i="7"/>
  <c r="G19" i="7"/>
  <c r="G18" i="7"/>
  <c r="M19" i="31"/>
  <c r="G17" i="7"/>
  <c r="G16" i="7"/>
  <c r="G15" i="7"/>
  <c r="G14" i="7"/>
  <c r="M15" i="31"/>
  <c r="G13" i="7"/>
  <c r="G12" i="7"/>
  <c r="G11" i="7"/>
  <c r="G10" i="7"/>
  <c r="M11" i="31"/>
  <c r="G9" i="7"/>
  <c r="I25" i="4"/>
  <c r="H25" i="4"/>
  <c r="F25" i="4"/>
  <c r="E25" i="4"/>
  <c r="D25" i="4"/>
  <c r="K22" i="4"/>
  <c r="K21" i="4"/>
  <c r="K19" i="4"/>
  <c r="K17" i="4"/>
  <c r="K16" i="4"/>
  <c r="K14" i="4"/>
  <c r="K12" i="4"/>
  <c r="K11" i="4"/>
  <c r="J11" i="30"/>
  <c r="J13" i="30"/>
  <c r="G25" i="3"/>
  <c r="J10" i="30"/>
  <c r="F25" i="3"/>
  <c r="J14" i="30"/>
  <c r="E25" i="3"/>
  <c r="J12" i="30"/>
  <c r="D25" i="3"/>
  <c r="J15" i="30"/>
  <c r="R13" i="49"/>
  <c r="K10" i="4"/>
  <c r="K18" i="4"/>
  <c r="K23" i="4"/>
  <c r="L10" i="32"/>
  <c r="M10" i="31"/>
  <c r="L12" i="32"/>
  <c r="M12" i="31"/>
  <c r="L13" i="32"/>
  <c r="M13" i="31"/>
  <c r="L14" i="32"/>
  <c r="M14" i="31"/>
  <c r="L16" i="32"/>
  <c r="M16" i="31"/>
  <c r="L17" i="32"/>
  <c r="M17" i="31"/>
  <c r="L18" i="32"/>
  <c r="M18" i="31"/>
  <c r="L20" i="32"/>
  <c r="M20" i="31"/>
  <c r="L21" i="32"/>
  <c r="M21" i="31"/>
  <c r="L22" i="32"/>
  <c r="M22" i="31"/>
  <c r="L23" i="32"/>
  <c r="L24" i="32"/>
  <c r="M24" i="31"/>
  <c r="I25" i="32"/>
  <c r="J25" i="31"/>
  <c r="J25" i="32"/>
  <c r="K25" i="31"/>
  <c r="J14" i="15"/>
  <c r="K14" i="15"/>
  <c r="N14" i="15"/>
  <c r="O14" i="15"/>
  <c r="R24" i="16"/>
  <c r="R23" i="16"/>
  <c r="R22" i="16"/>
  <c r="R21" i="16"/>
  <c r="R19" i="16"/>
  <c r="R18" i="16"/>
  <c r="R17" i="16"/>
  <c r="R16" i="16"/>
  <c r="R15" i="16"/>
  <c r="R14" i="16"/>
  <c r="R13" i="16"/>
  <c r="R11" i="16"/>
  <c r="R10" i="16"/>
  <c r="P25" i="16"/>
  <c r="N25" i="16"/>
  <c r="L25" i="16"/>
  <c r="K25" i="16"/>
  <c r="O10" i="12"/>
  <c r="N10" i="12"/>
  <c r="I25" i="46"/>
  <c r="J9" i="30"/>
  <c r="L14" i="15"/>
  <c r="L15" i="32"/>
  <c r="I19" i="44"/>
  <c r="F25" i="44"/>
  <c r="P25" i="49"/>
  <c r="L25" i="49"/>
  <c r="R25" i="49"/>
  <c r="K13" i="4"/>
  <c r="K20" i="4"/>
  <c r="K24" i="4"/>
  <c r="K25" i="4"/>
  <c r="P26" i="51"/>
  <c r="R26" i="51"/>
  <c r="Q25" i="55"/>
  <c r="I25" i="50"/>
  <c r="I19" i="52"/>
  <c r="I15" i="52"/>
  <c r="R20" i="16"/>
  <c r="L19" i="32"/>
  <c r="G24" i="7"/>
  <c r="I12" i="44"/>
  <c r="I16" i="44"/>
  <c r="I24" i="44"/>
  <c r="G25" i="44"/>
  <c r="R10" i="49"/>
  <c r="R14" i="49"/>
  <c r="O25" i="55"/>
  <c r="F25" i="1"/>
  <c r="H25" i="6"/>
  <c r="D25" i="44"/>
  <c r="G25" i="52"/>
  <c r="K14" i="17"/>
  <c r="K25" i="32"/>
  <c r="L11" i="32"/>
  <c r="R11" i="49"/>
  <c r="F25" i="52"/>
  <c r="K22" i="17"/>
  <c r="D11" i="43"/>
  <c r="R12" i="16"/>
  <c r="I13" i="44"/>
  <c r="I17" i="44"/>
  <c r="I21" i="44"/>
  <c r="E25" i="52"/>
  <c r="I22" i="52"/>
  <c r="I18" i="52"/>
  <c r="I14" i="52"/>
  <c r="P26" i="43"/>
  <c r="L25" i="12"/>
  <c r="O25" i="12"/>
  <c r="I14" i="44"/>
  <c r="I18" i="44"/>
  <c r="E25" i="44"/>
  <c r="M25" i="55"/>
  <c r="I21" i="52"/>
  <c r="K25" i="12"/>
  <c r="N25" i="12"/>
  <c r="I17" i="52"/>
  <c r="I13" i="52"/>
  <c r="I20" i="52"/>
  <c r="I12" i="52"/>
  <c r="L11" i="43"/>
  <c r="D26" i="43"/>
  <c r="N25" i="55"/>
  <c r="I25" i="55"/>
  <c r="D25" i="55"/>
  <c r="F25" i="55"/>
  <c r="M25" i="31"/>
  <c r="L25" i="32"/>
  <c r="E11" i="52"/>
  <c r="G12" i="52"/>
  <c r="E13" i="52"/>
  <c r="G14" i="52"/>
  <c r="E15" i="52"/>
  <c r="G16" i="52"/>
  <c r="E17" i="52"/>
  <c r="G18" i="52"/>
  <c r="E19" i="52"/>
  <c r="G20" i="52"/>
  <c r="E21" i="52"/>
  <c r="G22" i="52"/>
  <c r="E23" i="52"/>
  <c r="G24" i="52"/>
  <c r="I25" i="52"/>
  <c r="H10" i="52"/>
  <c r="G11" i="52"/>
  <c r="E12" i="52"/>
  <c r="G13" i="52"/>
  <c r="E14" i="52"/>
  <c r="G15" i="52"/>
  <c r="E16" i="52"/>
  <c r="G17" i="52"/>
  <c r="E18" i="52"/>
  <c r="G19" i="52"/>
  <c r="E20" i="52"/>
  <c r="G21" i="52"/>
  <c r="E22" i="52"/>
  <c r="G23" i="52"/>
  <c r="E24" i="52"/>
  <c r="F10" i="52"/>
  <c r="D10" i="52"/>
  <c r="D11" i="52"/>
  <c r="F12" i="52"/>
  <c r="H13" i="52"/>
  <c r="D15" i="52"/>
  <c r="F16" i="52"/>
  <c r="H17" i="52"/>
  <c r="D19" i="52"/>
  <c r="F20" i="52"/>
  <c r="H21" i="52"/>
  <c r="D23" i="52"/>
  <c r="F24" i="52"/>
  <c r="F11" i="52"/>
  <c r="H12" i="52"/>
  <c r="D14" i="52"/>
  <c r="F15" i="52"/>
  <c r="H16" i="52"/>
  <c r="D18" i="52"/>
  <c r="F19" i="52"/>
  <c r="H20" i="52"/>
  <c r="D22" i="52"/>
  <c r="F23" i="52"/>
  <c r="H24" i="52"/>
  <c r="E10" i="52"/>
  <c r="H11" i="52"/>
  <c r="F14" i="52"/>
  <c r="D17" i="52"/>
  <c r="H19" i="52"/>
  <c r="F22" i="52"/>
  <c r="D12" i="52"/>
  <c r="H14" i="52"/>
  <c r="F17" i="52"/>
  <c r="D20" i="52"/>
  <c r="H22" i="52"/>
  <c r="D13" i="52"/>
  <c r="F18" i="52"/>
  <c r="H23" i="52"/>
  <c r="F13" i="52"/>
  <c r="H18" i="52"/>
  <c r="D24" i="52"/>
  <c r="H15" i="52"/>
  <c r="D21" i="52"/>
  <c r="G10" i="52"/>
  <c r="D16" i="52"/>
  <c r="F21" i="52"/>
  <c r="I10" i="52"/>
  <c r="I23" i="52"/>
  <c r="E11" i="44"/>
  <c r="G12" i="44"/>
  <c r="E13" i="44"/>
  <c r="G14" i="44"/>
  <c r="E15" i="44"/>
  <c r="G16" i="44"/>
  <c r="E17" i="44"/>
  <c r="G18" i="44"/>
  <c r="E19" i="44"/>
  <c r="G20" i="44"/>
  <c r="E21" i="44"/>
  <c r="G22" i="44"/>
  <c r="E23" i="44"/>
  <c r="G24" i="44"/>
  <c r="I25" i="44"/>
  <c r="H10" i="44"/>
  <c r="G11" i="44"/>
  <c r="E12" i="44"/>
  <c r="G13" i="44"/>
  <c r="E14" i="44"/>
  <c r="G15" i="44"/>
  <c r="E16" i="44"/>
  <c r="G17" i="44"/>
  <c r="E18" i="44"/>
  <c r="G19" i="44"/>
  <c r="E20" i="44"/>
  <c r="G21" i="44"/>
  <c r="E22" i="44"/>
  <c r="G23" i="44"/>
  <c r="E24" i="44"/>
  <c r="F10" i="44"/>
  <c r="D10" i="44"/>
  <c r="D11" i="44"/>
  <c r="F12" i="44"/>
  <c r="H13" i="44"/>
  <c r="D15" i="44"/>
  <c r="F16" i="44"/>
  <c r="H17" i="44"/>
  <c r="D19" i="44"/>
  <c r="F20" i="44"/>
  <c r="H21" i="44"/>
  <c r="D23" i="44"/>
  <c r="F24" i="44"/>
  <c r="F11" i="44"/>
  <c r="H12" i="44"/>
  <c r="D14" i="44"/>
  <c r="F15" i="44"/>
  <c r="H16" i="44"/>
  <c r="D18" i="44"/>
  <c r="F19" i="44"/>
  <c r="H20" i="44"/>
  <c r="D22" i="44"/>
  <c r="F23" i="44"/>
  <c r="H24" i="44"/>
  <c r="E10" i="44"/>
  <c r="H11" i="44"/>
  <c r="F14" i="44"/>
  <c r="D17" i="44"/>
  <c r="H19" i="44"/>
  <c r="F22" i="44"/>
  <c r="D12" i="44"/>
  <c r="H14" i="44"/>
  <c r="F17" i="44"/>
  <c r="D20" i="44"/>
  <c r="H22" i="44"/>
  <c r="D13" i="44"/>
  <c r="F18" i="44"/>
  <c r="H23" i="44"/>
  <c r="F13" i="44"/>
  <c r="H18" i="44"/>
  <c r="D24" i="44"/>
  <c r="H15" i="44"/>
  <c r="D21" i="44"/>
  <c r="G10" i="44"/>
  <c r="D16" i="44"/>
  <c r="F21" i="44"/>
  <c r="I10" i="44"/>
  <c r="K25" i="55"/>
  <c r="I16" i="52"/>
  <c r="I22" i="44"/>
  <c r="H25" i="52"/>
  <c r="H25" i="44"/>
  <c r="I24" i="52"/>
  <c r="D25" i="52"/>
  <c r="I20" i="44"/>
  <c r="I11" i="52"/>
  <c r="I23" i="44"/>
  <c r="I11" i="44"/>
  <c r="P25" i="55"/>
  <c r="M12" i="55"/>
  <c r="N13" i="55"/>
  <c r="O14" i="55"/>
  <c r="M16" i="55"/>
  <c r="N17" i="55"/>
  <c r="O18" i="55"/>
  <c r="M20" i="55"/>
  <c r="N21" i="55"/>
  <c r="O22" i="55"/>
  <c r="M24" i="55"/>
  <c r="M10" i="55"/>
  <c r="K13" i="55"/>
  <c r="K17" i="55"/>
  <c r="K21" i="55"/>
  <c r="F11" i="55"/>
  <c r="J11" i="55"/>
  <c r="G12" i="55"/>
  <c r="D13" i="55"/>
  <c r="G13" i="55"/>
  <c r="D14" i="55"/>
  <c r="H14" i="55"/>
  <c r="H15" i="55"/>
  <c r="E16" i="55"/>
  <c r="I16" i="55"/>
  <c r="E17" i="55"/>
  <c r="I17" i="55"/>
  <c r="F18" i="55"/>
  <c r="N11" i="55"/>
  <c r="O12" i="55"/>
  <c r="M14" i="55"/>
  <c r="N15" i="55"/>
  <c r="O16" i="55"/>
  <c r="M18" i="55"/>
  <c r="N18" i="55"/>
  <c r="P18" i="55"/>
  <c r="N19" i="55"/>
  <c r="O20" i="55"/>
  <c r="M22" i="55"/>
  <c r="Q21" i="55"/>
  <c r="M13" i="55"/>
  <c r="O15" i="55"/>
  <c r="M21" i="55"/>
  <c r="N23" i="55"/>
  <c r="K15" i="55"/>
  <c r="K20" i="55"/>
  <c r="K10" i="55"/>
  <c r="E11" i="55"/>
  <c r="D12" i="55"/>
  <c r="I12" i="55"/>
  <c r="F13" i="55"/>
  <c r="E14" i="55"/>
  <c r="J14" i="55"/>
  <c r="G15" i="55"/>
  <c r="F16" i="55"/>
  <c r="D17" i="55"/>
  <c r="H17" i="55"/>
  <c r="G18" i="55"/>
  <c r="D19" i="55"/>
  <c r="E19" i="55"/>
  <c r="F19" i="55"/>
  <c r="G19" i="55"/>
  <c r="H19" i="55"/>
  <c r="I19" i="55"/>
  <c r="J19" i="55"/>
  <c r="K19" i="55"/>
  <c r="L19" i="55"/>
  <c r="D20" i="55"/>
  <c r="H20" i="55"/>
  <c r="H21" i="55"/>
  <c r="E22" i="55"/>
  <c r="I22" i="55"/>
  <c r="E23" i="55"/>
  <c r="I23" i="55"/>
  <c r="F24" i="55"/>
  <c r="J24" i="55"/>
  <c r="H10" i="55"/>
  <c r="M11" i="55"/>
  <c r="O11" i="55"/>
  <c r="P11" i="55"/>
  <c r="O13" i="55"/>
  <c r="N16" i="55"/>
  <c r="M19" i="55"/>
  <c r="O21" i="55"/>
  <c r="O23" i="55"/>
  <c r="K11" i="55"/>
  <c r="K16" i="55"/>
  <c r="K22" i="55"/>
  <c r="G11" i="55"/>
  <c r="E12" i="55"/>
  <c r="J12" i="55"/>
  <c r="H13" i="55"/>
  <c r="F14" i="55"/>
  <c r="D15" i="55"/>
  <c r="I15" i="55"/>
  <c r="G16" i="55"/>
  <c r="J17" i="55"/>
  <c r="H18" i="55"/>
  <c r="E20" i="55"/>
  <c r="I20" i="55"/>
  <c r="E21" i="55"/>
  <c r="I21" i="55"/>
  <c r="F22" i="55"/>
  <c r="J22" i="55"/>
  <c r="F23" i="55"/>
  <c r="J23" i="55"/>
  <c r="G24" i="55"/>
  <c r="E10" i="55"/>
  <c r="I10" i="55"/>
  <c r="M17" i="55"/>
  <c r="N22" i="55"/>
  <c r="N10" i="55"/>
  <c r="K18" i="55"/>
  <c r="H11" i="55"/>
  <c r="G14" i="55"/>
  <c r="J15" i="55"/>
  <c r="F17" i="55"/>
  <c r="I18" i="55"/>
  <c r="J20" i="55"/>
  <c r="J21" i="55"/>
  <c r="D23" i="55"/>
  <c r="D24" i="55"/>
  <c r="F10" i="55"/>
  <c r="N12" i="55"/>
  <c r="O17" i="55"/>
  <c r="M23" i="55"/>
  <c r="P23" i="55"/>
  <c r="O10" i="55"/>
  <c r="H25" i="55"/>
  <c r="I11" i="55"/>
  <c r="E13" i="55"/>
  <c r="I14" i="55"/>
  <c r="D16" i="55"/>
  <c r="G17" i="55"/>
  <c r="J18" i="55"/>
  <c r="D21" i="55"/>
  <c r="D22" i="55"/>
  <c r="E24" i="55"/>
  <c r="G10" i="55"/>
  <c r="O19" i="55"/>
  <c r="K12" i="55"/>
  <c r="D11" i="55"/>
  <c r="L11" i="55"/>
  <c r="R11" i="55"/>
  <c r="I13" i="55"/>
  <c r="H16" i="55"/>
  <c r="F21" i="55"/>
  <c r="G23" i="55"/>
  <c r="J10" i="55"/>
  <c r="N20" i="55"/>
  <c r="K14" i="55"/>
  <c r="J13" i="55"/>
  <c r="J16" i="55"/>
  <c r="G21" i="55"/>
  <c r="H23" i="55"/>
  <c r="D10" i="55"/>
  <c r="N14" i="55"/>
  <c r="N24" i="55"/>
  <c r="K23" i="55"/>
  <c r="F12" i="55"/>
  <c r="E15" i="55"/>
  <c r="D18" i="55"/>
  <c r="E18" i="55"/>
  <c r="L18" i="55"/>
  <c r="R18" i="55"/>
  <c r="F20" i="55"/>
  <c r="G22" i="55"/>
  <c r="H24" i="55"/>
  <c r="M15" i="55"/>
  <c r="P15" i="55"/>
  <c r="O24" i="55"/>
  <c r="K24" i="55"/>
  <c r="H12" i="55"/>
  <c r="F15" i="55"/>
  <c r="G20" i="55"/>
  <c r="H22" i="55"/>
  <c r="I24" i="55"/>
  <c r="E25" i="55"/>
  <c r="G25" i="55"/>
  <c r="J25" i="55"/>
  <c r="I15" i="44"/>
  <c r="L15" i="55"/>
  <c r="R15" i="55"/>
  <c r="L12" i="55"/>
  <c r="P20" i="55"/>
  <c r="L10" i="55"/>
  <c r="L21" i="55"/>
  <c r="P21" i="55"/>
  <c r="R21" i="55"/>
  <c r="L16" i="55"/>
  <c r="L23" i="55"/>
  <c r="R23" i="55"/>
  <c r="P17" i="55"/>
  <c r="P12" i="55"/>
  <c r="P19" i="55"/>
  <c r="R19" i="55"/>
  <c r="P22" i="55"/>
  <c r="L14" i="55"/>
  <c r="P16" i="55"/>
  <c r="L20" i="55"/>
  <c r="R20" i="55"/>
  <c r="P10" i="55"/>
  <c r="L22" i="55"/>
  <c r="L24" i="55"/>
  <c r="L17" i="55"/>
  <c r="R17" i="55"/>
  <c r="P13" i="55"/>
  <c r="P14" i="55"/>
  <c r="L13" i="55"/>
  <c r="P24" i="55"/>
  <c r="L25" i="55"/>
  <c r="R25" i="55"/>
  <c r="R11" i="43"/>
  <c r="R26" i="43"/>
  <c r="L26" i="43"/>
  <c r="R10" i="55"/>
  <c r="R13" i="55"/>
  <c r="R24" i="55"/>
  <c r="R22" i="55"/>
  <c r="R14" i="55"/>
  <c r="R16" i="55"/>
  <c r="R12" i="55"/>
</calcChain>
</file>

<file path=xl/sharedStrings.xml><?xml version="1.0" encoding="utf-8"?>
<sst xmlns="http://schemas.openxmlformats.org/spreadsheetml/2006/main" count="2197" uniqueCount="407">
  <si>
    <t xml:space="preserve">Total </t>
  </si>
  <si>
    <t>Belo Horizonte</t>
  </si>
  <si>
    <t>Bogotá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</si>
  <si>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</si>
  <si>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</si>
  <si>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</si>
  <si>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</si>
  <si>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</si>
  <si>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</si>
  <si>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</si>
  <si>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</si>
  <si>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</si>
  <si>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</si>
  <si>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</si>
  <si>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</si>
  <si>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</si>
  <si>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Total (viajes)</t>
  </si>
  <si>
    <t>Transporte individual</t>
  </si>
  <si>
    <t>Transporte colectivo</t>
  </si>
  <si>
    <t>No motorizado</t>
  </si>
  <si>
    <t>Total</t>
  </si>
  <si>
    <t>Moto</t>
  </si>
  <si>
    <t>Barco</t>
  </si>
  <si>
    <t>Total general</t>
  </si>
  <si>
    <t>Automóviles</t>
  </si>
  <si>
    <t>Individual motorizado</t>
  </si>
  <si>
    <t>Colectivo</t>
  </si>
  <si>
    <t>Vehículos</t>
  </si>
  <si>
    <t>Bicicleta</t>
  </si>
  <si>
    <t>Combis/Vans</t>
  </si>
  <si>
    <t>pico y placa</t>
  </si>
  <si>
    <t>Otras</t>
  </si>
  <si>
    <t>Prioridad vial (% sobre total de vías)</t>
  </si>
  <si>
    <t>Peatón</t>
  </si>
  <si>
    <t>Ciclista</t>
  </si>
  <si>
    <t>Rio de Janeiro</t>
  </si>
  <si>
    <t>Motos/mil hab</t>
  </si>
  <si>
    <t>Neumáticos</t>
  </si>
  <si>
    <t>Barcos</t>
  </si>
  <si>
    <t>Jeeps</t>
  </si>
  <si>
    <t>B. Horizonte</t>
  </si>
  <si>
    <t>R. Janeiro</t>
  </si>
  <si>
    <t>% de viajes por modo</t>
  </si>
  <si>
    <t xml:space="preserve">Pie </t>
  </si>
  <si>
    <t xml:space="preserve">Bicicleta </t>
  </si>
  <si>
    <t>Bus</t>
  </si>
  <si>
    <t>Auto</t>
  </si>
  <si>
    <t>Taxi</t>
  </si>
  <si>
    <t>Otros</t>
  </si>
  <si>
    <t>Viaje/día/hab</t>
  </si>
  <si>
    <t>OMU América Latina</t>
  </si>
  <si>
    <t>Chicago</t>
  </si>
  <si>
    <t>Paris</t>
  </si>
  <si>
    <t>Nueva York</t>
  </si>
  <si>
    <t>Tokio</t>
  </si>
  <si>
    <t>Londres</t>
  </si>
  <si>
    <t>425 a 849</t>
  </si>
  <si>
    <t>859 a 1.698</t>
  </si>
  <si>
    <t>1.699 a 3.184</t>
  </si>
  <si>
    <t>3.185 ó más</t>
  </si>
  <si>
    <t>Ingreso familiar mensual</t>
  </si>
  <si>
    <t>BRL 760 a 1.520</t>
  </si>
  <si>
    <t>BRL 1.520 a 3.040</t>
  </si>
  <si>
    <t>BRL 3.040 a 5.700</t>
  </si>
  <si>
    <t>Más de BRL 5.700</t>
  </si>
  <si>
    <t>Individual</t>
  </si>
  <si>
    <t>A pie</t>
  </si>
  <si>
    <t>Promedio</t>
  </si>
  <si>
    <t>Año</t>
  </si>
  <si>
    <t>Autos/hogar</t>
  </si>
  <si>
    <t>Viaje motorizado/hogar</t>
  </si>
  <si>
    <t>Modo</t>
  </si>
  <si>
    <t>Rieles</t>
  </si>
  <si>
    <t>Taxis</t>
  </si>
  <si>
    <t>Transporte Colectivo - pequeños</t>
  </si>
  <si>
    <t>Transbordos</t>
  </si>
  <si>
    <t>Trenes</t>
  </si>
  <si>
    <t>Metro AMBA</t>
  </si>
  <si>
    <t>Metro RMSP</t>
  </si>
  <si>
    <t>Trenes AMBA</t>
  </si>
  <si>
    <t>Trenes RMSP</t>
  </si>
  <si>
    <t>3 ó más</t>
  </si>
  <si>
    <t>Energía</t>
  </si>
  <si>
    <t>Combustible</t>
  </si>
  <si>
    <t>Contaminantes</t>
  </si>
  <si>
    <t>Accidentes</t>
  </si>
  <si>
    <t>0-250</t>
  </si>
  <si>
    <t>251-500</t>
  </si>
  <si>
    <t>501-1.000</t>
  </si>
  <si>
    <t>1.001-1.800</t>
  </si>
  <si>
    <t>1.801-3.600</t>
  </si>
  <si>
    <t>3.601 ó más</t>
  </si>
  <si>
    <t>Amsterdam</t>
  </si>
  <si>
    <t>Barcelona</t>
  </si>
  <si>
    <t>Berlín</t>
  </si>
  <si>
    <t>Bruselas</t>
  </si>
  <si>
    <t>Budapest</t>
  </si>
  <si>
    <t>Madrid</t>
  </si>
  <si>
    <t>París</t>
  </si>
  <si>
    <t>Viena</t>
  </si>
  <si>
    <t>Taxis colectivos</t>
  </si>
  <si>
    <t>Moto-taxis</t>
  </si>
  <si>
    <t xml:space="preserve">Transporte individual </t>
  </si>
  <si>
    <t>Transporte Individual (km/veh/día)</t>
  </si>
  <si>
    <t>Área metropolitana</t>
  </si>
  <si>
    <t>Transporte individual motorizado</t>
  </si>
  <si>
    <t>Transporte no motorizado (a pie y en bicicleta)</t>
  </si>
  <si>
    <t>Subtotal</t>
  </si>
  <si>
    <t>Gasto total (en dólares/viaje)</t>
  </si>
  <si>
    <t>Taxis individual</t>
  </si>
  <si>
    <t>Taxis colectivo</t>
  </si>
  <si>
    <t>Área Metropolitana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</si>
  <si>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</si>
  <si>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</si>
  <si>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</si>
  <si>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</si>
  <si>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</si>
  <si>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</si>
  <si>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</si>
  <si>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</si>
  <si>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</si>
  <si>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</si>
  <si>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Título</t>
  </si>
  <si>
    <t>G1</t>
  </si>
  <si>
    <t>G2</t>
  </si>
  <si>
    <t>G3</t>
  </si>
  <si>
    <t>MOVILIDAD</t>
  </si>
  <si>
    <t>Volver al índice</t>
  </si>
  <si>
    <t>Cuadro Nº 2: Viajes diarios por tipo de transporte - modo principal. Año 2007</t>
  </si>
  <si>
    <t>Cuadro Nº 3: Viajes por habitante por día. Año 2007</t>
  </si>
  <si>
    <t>Total (en %)</t>
  </si>
  <si>
    <t>Transporte individual/
transporte colectivo</t>
  </si>
  <si>
    <t>Automóviles/
transporte colectivo</t>
  </si>
  <si>
    <t>Transporte no motorizado
(a pie y en bicicleta)</t>
  </si>
  <si>
    <t>Cuadro Nº 10: Recorrido diario típico*. Por tipo de vehículo. Año 2007</t>
  </si>
  <si>
    <t>Transporte Colectivo</t>
  </si>
  <si>
    <t>Estrato de Ingreso</t>
  </si>
  <si>
    <t>Nivel 1 (bajo)</t>
  </si>
  <si>
    <t>Nivel 2</t>
  </si>
  <si>
    <t>Nivel 3</t>
  </si>
  <si>
    <t>Nivel 4</t>
  </si>
  <si>
    <t>Nivel 5</t>
  </si>
  <si>
    <t>Nivel 6 (alto)</t>
  </si>
  <si>
    <t>Tipo de transporte</t>
  </si>
  <si>
    <t>Menos de BRL 760</t>
  </si>
  <si>
    <t>RMSP 1977</t>
  </si>
  <si>
    <t>RMSP 1997</t>
  </si>
  <si>
    <t>Santiago 1991</t>
  </si>
  <si>
    <t>Santiago 2006</t>
  </si>
  <si>
    <t>Horas/hab/día</t>
  </si>
  <si>
    <t>Tiempo total por modo en horas/día</t>
  </si>
  <si>
    <t>Millones de horas/día</t>
  </si>
  <si>
    <t>Consumos e impactos relativos (nivel de ingreso 1 = 1 unidad)</t>
  </si>
  <si>
    <t>G9</t>
  </si>
  <si>
    <t>G7</t>
  </si>
  <si>
    <t>Motos</t>
  </si>
  <si>
    <t>Microbuses</t>
  </si>
  <si>
    <t>Minibuses</t>
  </si>
  <si>
    <t>Buses estándar</t>
  </si>
  <si>
    <t>Buses articulados</t>
  </si>
  <si>
    <t>Buses biarticulados</t>
  </si>
  <si>
    <t>Metros</t>
  </si>
  <si>
    <t>Tranvías</t>
  </si>
  <si>
    <t>Bicicletas</t>
  </si>
  <si>
    <t>Automóviles/mil hab</t>
  </si>
  <si>
    <t>Buses Estándar</t>
  </si>
  <si>
    <t>Viajes/día/hab</t>
  </si>
  <si>
    <t>Ingresos mensuales de las familias (en dólares)</t>
  </si>
  <si>
    <t>Viajes/personas/día</t>
  </si>
  <si>
    <t>Minutos/viaje</t>
  </si>
  <si>
    <t>Buses AMBA</t>
  </si>
  <si>
    <t>Buses RMSP</t>
  </si>
  <si>
    <t>Modo de transporte</t>
  </si>
  <si>
    <t>Buses</t>
  </si>
  <si>
    <t>Millones de km/día</t>
  </si>
  <si>
    <t>km/hab/día</t>
  </si>
  <si>
    <t>km/vehículo/día</t>
  </si>
  <si>
    <t>Vías exclusivas para transporte colectivo en hora pico (km)</t>
  </si>
  <si>
    <t>Vías reversibles para transporte colectivo en hora pico (km)</t>
  </si>
  <si>
    <t>Vías reversibles para automóviles en hora pico (km)</t>
  </si>
  <si>
    <t>Ciclovías en fines de semana (km)</t>
  </si>
  <si>
    <t>Vías total (km)</t>
  </si>
  <si>
    <t>Prioridad vial (km)</t>
  </si>
  <si>
    <t>km/viaje</t>
  </si>
  <si>
    <t>Vías con prioridad para peatones (km)</t>
  </si>
  <si>
    <t>Vías con prioridad para ciclistas (km)</t>
  </si>
  <si>
    <t>Combies/Vans</t>
  </si>
  <si>
    <t>Buses articulado</t>
  </si>
  <si>
    <t>A pie y bicicleta</t>
  </si>
  <si>
    <t>Taxis y moto-taxis</t>
  </si>
  <si>
    <t>Transporte no motorizado</t>
  </si>
  <si>
    <t>Transporte Individual motorizado</t>
  </si>
  <si>
    <t>Cuadro Nº 1: Vías con prioridad para peatones y ciclistas. En kilómetros. Año 2007</t>
  </si>
  <si>
    <t>Cuadro Nº 4: Recorridos diarios de los vehículos motorizados. En millones de vehículos-km/día. Año 2007</t>
  </si>
  <si>
    <t>Cuadro Nº 5: Gastos personales de movilidad. En millones de dólares por año. Año 2007</t>
  </si>
  <si>
    <t>Cuadro Nº 6: Gastos anuales en transporte por habitante. En dólares. Año 2007</t>
  </si>
  <si>
    <t>Cuadro Nº 7: Gasto por viaje en transporte colectivo e individual. En dólares. Año 2007</t>
  </si>
  <si>
    <t>Cuadro Nº 8: Consumo de tiempo de recorrido por modo. En horas/día. Año 2007</t>
  </si>
  <si>
    <t>Horas/habitante/día</t>
  </si>
  <si>
    <t>Cuadro Nº 9: Distancia recorrida a pie por día. En millones de km/día. Año 2007</t>
  </si>
  <si>
    <t>Cuadro Nº 11: Operaciones especiales de tránsito. En kilómetros. Año 2007</t>
  </si>
  <si>
    <t>Cuadro Nº 12.a.: Viajes por tipo de vehículo para cada Área Metropolitana - Transporte Colectivo. En cantidad de viajes/día. Año 2007</t>
  </si>
  <si>
    <t>Cuadro Nº 12.b.: Viajes por tipo de vehículo para cada Área Metropolitana - Transporte Colectivo. % sobre el total. Año 2007</t>
  </si>
  <si>
    <t>Cuadro Nº 12.c.: Viajes por habitantes por tipo de vehículo para cada Área Metropolitana - Transporte Colectivo. En cantidad de viajes/hab/día. Año 2007</t>
  </si>
  <si>
    <t>Cuadro Nº 12.d.: Tiempo promedio de viaje - Transporte colectivo. En minutos/viaje. Año 2007</t>
  </si>
  <si>
    <t>Cuadro Nº 12.e.: Tiempo total de viaje - Transporte colectivo. En cantidad de horas/día. Año 2007</t>
  </si>
  <si>
    <t>Cuadro Nº 12.f.: Tiempo de viaje - Transporte colectivo. % sobre el total general. Año 2007</t>
  </si>
  <si>
    <t>Cuadro Nº 12.g.: Recorridos diarios - Transporte colectivo - valor absoluto. En km/día. Año 2007</t>
  </si>
  <si>
    <t>Cuadro Nº 12.h.: Recorridos diários - Transporte colectivo - valor relativo. En % sobre el total. Año 2007</t>
  </si>
  <si>
    <t>Cuadro Nº 13.a.: Viajes individuales por tipo de vehículo para cada Área Metropolitana - Transporte Individual, a pie y otros. En viajes/día. Año 2007</t>
  </si>
  <si>
    <t>Cuadro Nº 13.b.: Viajes individuales por tipo de vehículo para cada Área Metropolitana - Transporte Individual, a pie y otros. En % sobre el total. Año 2007</t>
  </si>
  <si>
    <t>Cuadro Nº 13.c.: Viajes por habitantes por tipo de vehículo para cada Área Metropolitana - Transporte Individual, a pie y otros. En viajes/hab/día. Año 2007</t>
  </si>
  <si>
    <t>Cuadro Nº 13.d.: Tiempo promedio de viaje - Transporte individual y a pie. En cantidad de min/viaje. Año 2007</t>
  </si>
  <si>
    <t>Cuadro Nº 13.e.: Tiempo total de viaje - Transporte individual y a pie. En horas/día. Año 2007</t>
  </si>
  <si>
    <t>Cuadro Nº 13.f.: Tiempo de viaje - Transporte individual y a pie. % sobre el total general. Año 2007</t>
  </si>
  <si>
    <t>Cuadro Nº 13.g.: Recorridos diarios - Transporte individual - valor absoluto. En kilómetros/día. Año 2007</t>
  </si>
  <si>
    <t>Combis/Vans/Jeeps</t>
  </si>
  <si>
    <t>Ninguno</t>
  </si>
  <si>
    <t>GRÁFICOS</t>
  </si>
  <si>
    <t>CUADROS</t>
  </si>
  <si>
    <t>VARIABLE</t>
  </si>
  <si>
    <t>Gráfico Nº 1: Prioridad para peatones y ciclistas. En kilómetros. Año 2007</t>
  </si>
  <si>
    <t>Gráfico Nº 2: Índice de motorización de automóviles y motocicletas. Año 2007</t>
  </si>
  <si>
    <t>Gráfico Nº 3: Reparto modal de viajes diarios. Por modo principal. Año 2007</t>
  </si>
  <si>
    <t>Gráfico Nº 4.a.: Viajes en transporte colectivo. Por tipo de vehículo. Año 2007</t>
  </si>
  <si>
    <t>Gráfico Nº 4.b.: Viajes en transporte colectivo sobre neumáticos. Año 2007</t>
  </si>
  <si>
    <t>Gráfico Nº 4.c.: Viajes en transporte colectivo sobre rieles. Año 2007</t>
  </si>
  <si>
    <t>Gráfico Nº 5.a.: Utilización del transporte colectivo en ciudades de América Latina y Europa.</t>
  </si>
  <si>
    <t>Gráfico Nº 5.b.: Índice de movilidad comparado por regiones.</t>
  </si>
  <si>
    <t>Gráfico Nº 5.c.: Índice de movilidad comparado entre ciudades.</t>
  </si>
  <si>
    <t>Gráfico Nº 6.a.: Movilidad e ingreso en São Paulo.</t>
  </si>
  <si>
    <t>Gráfico Nº 6.b.: Movilidad e ingreso en Bogotá.</t>
  </si>
  <si>
    <t>Gráfico Nº 6.c.: Tiempo de recorrido e ingreso familiar en São Paulo.</t>
  </si>
  <si>
    <t>Gráfico Nº 6.d.: Promedio de tiempo de recorrido y extensión de viaje por nivel de ingreso en Bogotá.</t>
  </si>
  <si>
    <t>Gráfico Nº 7: Recorrido diario por vehiculo. Año 2007</t>
  </si>
  <si>
    <t>Gráfico Nº 8.a.: Consumo de tiempo en el transporte individual, colectivo y no motorizado. Año 2007</t>
  </si>
  <si>
    <t>Gráfico Nº 8.b.: Consumo de tiempo por modos de transporte motorizados.</t>
  </si>
  <si>
    <t>Gráfico Nº 8.c.: Tiempo de viaje por tipo de transporte. Año 2007</t>
  </si>
  <si>
    <t>Gráfico Nº 8.d.: Tiempo de viaje en buses. Año 2007</t>
  </si>
  <si>
    <t>Gráfico Nº 8.e.: Tiempo de viaje promedio de los modos más usados.</t>
  </si>
  <si>
    <t>Gráfico Nº 9: Distancia de recorrido a pie realizado por día. Año 2007</t>
  </si>
  <si>
    <t>Pestaña</t>
  </si>
  <si>
    <t>12.a</t>
  </si>
  <si>
    <t>12.b</t>
  </si>
  <si>
    <t>12.c</t>
  </si>
  <si>
    <t>12.d</t>
  </si>
  <si>
    <t>12.e</t>
  </si>
  <si>
    <t>12.f</t>
  </si>
  <si>
    <t>12.g</t>
  </si>
  <si>
    <t>12.h</t>
  </si>
  <si>
    <t>13.a</t>
  </si>
  <si>
    <t>13.b</t>
  </si>
  <si>
    <t>13.c</t>
  </si>
  <si>
    <t>13.d</t>
  </si>
  <si>
    <t>13.e</t>
  </si>
  <si>
    <t>13.f</t>
  </si>
  <si>
    <t>13.g</t>
  </si>
  <si>
    <t>G4.a</t>
  </si>
  <si>
    <t>G4.b</t>
  </si>
  <si>
    <t>G4.c</t>
  </si>
  <si>
    <t>G5.a</t>
  </si>
  <si>
    <t>G5.b</t>
  </si>
  <si>
    <t>G5.c</t>
  </si>
  <si>
    <t>G6.a</t>
  </si>
  <si>
    <t>G6.b</t>
  </si>
  <si>
    <t>G6.c</t>
  </si>
  <si>
    <t>G6.d</t>
  </si>
  <si>
    <t>G6.f</t>
  </si>
  <si>
    <t>G6.g</t>
  </si>
  <si>
    <t>G6.h</t>
  </si>
  <si>
    <t>G6.i</t>
  </si>
  <si>
    <t>G8.a</t>
  </si>
  <si>
    <t>G8.b</t>
  </si>
  <si>
    <t>G8.c</t>
  </si>
  <si>
    <t>G8.d</t>
  </si>
  <si>
    <t>G8.e</t>
  </si>
  <si>
    <t>Gráfico Nº 6.e.: Reparto modal e ingreso en Bogotá.</t>
  </si>
  <si>
    <t>Gráfico Nº 6.f.: Reparto modal en São Paulo y Santiago.</t>
  </si>
  <si>
    <t>Gráfico Nº 6.g.: Tenencia de automóvil y movilidad en Santiago.</t>
  </si>
  <si>
    <t>Gráfico Nº 6.h.: Consumo e impacto de la movilidad en São Paulo.</t>
  </si>
  <si>
    <t>Gráfico Nº 6.i.: Transbordos en el transporte colectivo en Buenos Aires y São Paulo.</t>
  </si>
  <si>
    <t>G6.e</t>
  </si>
  <si>
    <t>valores errados, rehacer (hay que sumar 100% al final)</t>
  </si>
  <si>
    <t>Viajes/hab/año</t>
  </si>
  <si>
    <t>insertar valores promedio enn el gráfico</t>
  </si>
  <si>
    <t>Promedio OMU</t>
  </si>
  <si>
    <t>Promedio Europa</t>
  </si>
  <si>
    <t>Viaje a pie (km)</t>
  </si>
  <si>
    <t>Total (km)</t>
  </si>
  <si>
    <t>NUEVO CUADRO</t>
  </si>
  <si>
    <t>Acceso al transporte colectivo</t>
  </si>
  <si>
    <r>
      <t>Nota:</t>
    </r>
    <r>
      <rPr>
        <sz val="10"/>
        <color indexed="8"/>
        <rFont val="Roboto Regular"/>
      </rPr>
      <t xml:space="preserve"> Montevideo sólo incluye al municipio de Montevideo.</t>
    </r>
  </si>
  <si>
    <r>
      <t>Nota</t>
    </r>
    <r>
      <rPr>
        <sz val="10"/>
        <color indexed="8"/>
        <rFont val="Roboto Regular"/>
      </rPr>
      <t>: los viajes a pie son aquellos hechos exclusivamente a pie.</t>
    </r>
  </si>
  <si>
    <r>
      <rPr>
        <b/>
        <sz val="10"/>
        <color indexed="8"/>
        <rFont val="Roboto Regular"/>
      </rPr>
      <t>Nota:</t>
    </r>
    <r>
      <rPr>
        <sz val="10"/>
        <color indexed="8"/>
        <rFont val="Roboto Regular"/>
      </rPr>
      <t xml:space="preserve"> los viajes a pie son aquellos hechos exclusivamente a pie.</t>
    </r>
  </si>
  <si>
    <t>Colectivo (% de viajes)</t>
  </si>
  <si>
    <t>Individual (% de viajes)</t>
  </si>
  <si>
    <t>Pie (% de viajes)</t>
  </si>
  <si>
    <r>
      <t xml:space="preserve">Ciudades países desarrollados </t>
    </r>
    <r>
      <rPr>
        <vertAlign val="superscript"/>
        <sz val="12"/>
        <color indexed="21"/>
        <rFont val="Roboto Regular"/>
      </rPr>
      <t>1</t>
    </r>
  </si>
  <si>
    <r>
      <t xml:space="preserve">Otras ciudades en desarrollo </t>
    </r>
    <r>
      <rPr>
        <vertAlign val="superscript"/>
        <sz val="12"/>
        <color indexed="21"/>
        <rFont val="Roboto Regular"/>
      </rPr>
      <t>2</t>
    </r>
  </si>
  <si>
    <r>
      <rPr>
        <b/>
        <sz val="10"/>
        <color indexed="8"/>
        <rFont val="Roboto Regular"/>
      </rPr>
      <t>Nota:</t>
    </r>
    <r>
      <rPr>
        <sz val="10"/>
        <color indexed="8"/>
        <rFont val="Roboto Regular"/>
      </rPr>
      <t xml:space="preserve"> Montevideo sólo incluye al municipio de Montevideo.</t>
    </r>
  </si>
  <si>
    <r>
      <t>pico y placa</t>
    </r>
    <r>
      <rPr>
        <vertAlign val="superscript"/>
        <sz val="12"/>
        <rFont val="Roboto Regular"/>
      </rPr>
      <t>3</t>
    </r>
  </si>
  <si>
    <r>
      <t>Caracas</t>
    </r>
    <r>
      <rPr>
        <vertAlign val="superscript"/>
        <sz val="12"/>
        <color indexed="21"/>
        <rFont val="Roboto Regular"/>
      </rPr>
      <t>1</t>
    </r>
  </si>
  <si>
    <r>
      <t>Ciudad de México</t>
    </r>
    <r>
      <rPr>
        <vertAlign val="superscript"/>
        <sz val="12"/>
        <color indexed="21"/>
        <rFont val="Roboto Regular"/>
      </rPr>
      <t>2</t>
    </r>
  </si>
  <si>
    <r>
      <rPr>
        <b/>
        <sz val="10"/>
        <rFont val="Roboto Regular"/>
      </rPr>
      <t>NOTA:</t>
    </r>
    <r>
      <rPr>
        <sz val="10"/>
        <rFont val="Roboto Regular"/>
      </rPr>
      <t xml:space="preserve"> El recorrido a pie ha sido calculado tomando un valor promedio por viaje de 1 km. </t>
    </r>
  </si>
  <si>
    <r>
      <rPr>
        <sz val="12"/>
        <color indexed="8"/>
        <rFont val="Roboto Regular"/>
      </rPr>
      <t>Buses</t>
    </r>
    <r>
      <rPr>
        <vertAlign val="superscript"/>
        <sz val="12"/>
        <color indexed="8"/>
        <rFont val="Roboto Regular"/>
      </rPr>
      <t>1</t>
    </r>
  </si>
  <si>
    <r>
      <t>Transporte individual (urbano)</t>
    </r>
    <r>
      <rPr>
        <vertAlign val="superscript"/>
        <sz val="12"/>
        <color indexed="8"/>
        <rFont val="Roboto Regular"/>
      </rPr>
      <t>1</t>
    </r>
  </si>
  <si>
    <r>
      <t>Transporte colectivo</t>
    </r>
    <r>
      <rPr>
        <vertAlign val="superscript"/>
        <sz val="12"/>
        <color indexed="8"/>
        <rFont val="Roboto Regular"/>
      </rPr>
      <t>2</t>
    </r>
  </si>
  <si>
    <r>
      <t>Buses</t>
    </r>
    <r>
      <rPr>
        <vertAlign val="superscript"/>
        <sz val="12"/>
        <color indexed="8"/>
        <rFont val="Roboto Regular"/>
      </rPr>
      <t>3</t>
    </r>
  </si>
  <si>
    <r>
      <t>Transporte individual</t>
    </r>
    <r>
      <rPr>
        <vertAlign val="superscript"/>
        <sz val="12"/>
        <color indexed="8"/>
        <rFont val="Roboto Regular"/>
      </rPr>
      <t>1</t>
    </r>
  </si>
  <si>
    <r>
      <t>Accesos</t>
    </r>
    <r>
      <rPr>
        <vertAlign val="superscript"/>
        <sz val="12"/>
        <color indexed="8"/>
        <rFont val="Roboto Regular"/>
      </rPr>
      <t>1</t>
    </r>
  </si>
  <si>
    <r>
      <t>Viajes</t>
    </r>
    <r>
      <rPr>
        <vertAlign val="superscript"/>
        <sz val="12"/>
        <color indexed="8"/>
        <rFont val="Roboto Regular"/>
      </rPr>
      <t>2</t>
    </r>
  </si>
  <si>
    <r>
      <t>Transporte Colectivo</t>
    </r>
    <r>
      <rPr>
        <vertAlign val="superscript"/>
        <sz val="12"/>
        <color indexed="8"/>
        <rFont val="Roboto Regular"/>
      </rPr>
      <t>1</t>
    </r>
  </si>
  <si>
    <r>
      <t>Ingresos</t>
    </r>
    <r>
      <rPr>
        <vertAlign val="superscript"/>
        <sz val="12"/>
        <color indexed="8"/>
        <rFont val="Roboto Regular"/>
      </rPr>
      <t>1</t>
    </r>
  </si>
  <si>
    <t>(1)  Todos los vehículos sobre neumáticos.</t>
  </si>
  <si>
    <t>(2)  Gastos de usuario igual a los recaudos del transporte colectivo.</t>
  </si>
  <si>
    <t>(3)  Todos los vehículos sobre neumáticos.</t>
  </si>
  <si>
    <t>(1)  Incluye operación, seguro, mantenimiento.</t>
  </si>
  <si>
    <t>(1)  Automóviles, motocicletas y taxis de uso privado.</t>
  </si>
  <si>
    <t>(2)  Recorrido total dividido por el número de viajes</t>
  </si>
  <si>
    <t>(1)  Tramos para llegar al vehículo e ir de él al destino.</t>
  </si>
  <si>
    <t>(2)  Viajes hechos totalmente a pie (computados en las encuestas origen - destino).</t>
  </si>
  <si>
    <t>(1)  Municipio de Chacao (noviembre 2007).</t>
  </si>
  <si>
    <t>(2)  Sólo DF.</t>
  </si>
  <si>
    <t>(3)  Sólo para automóviles sin filtro catalítico.</t>
  </si>
  <si>
    <t>(1)  México: sólo el DF.</t>
  </si>
  <si>
    <t>(1)  Ámsterdam, Berlín, Chicago, Los Ángeles, Nueva York, San Francisco, Sidney y Tokio.</t>
  </si>
  <si>
    <t>(2)  Ciudad del Cabo, El Cairo, Yakarta, Bombay y Seúl.</t>
  </si>
  <si>
    <r>
      <rPr>
        <b/>
        <sz val="10"/>
        <color indexed="9"/>
        <rFont val="Roboto Regular"/>
      </rPr>
      <t xml:space="preserve">RMSP: </t>
    </r>
    <r>
      <rPr>
        <sz val="10"/>
        <color indexed="9"/>
        <rFont val="Roboto Regular"/>
      </rPr>
      <t>Región Metropolitana de São Paulo</t>
    </r>
  </si>
  <si>
    <r>
      <rPr>
        <b/>
        <sz val="10"/>
        <color indexed="9"/>
        <rFont val="Roboto Regular"/>
      </rPr>
      <t xml:space="preserve">AMBA: </t>
    </r>
    <r>
      <rPr>
        <sz val="10"/>
        <color indexed="9"/>
        <rFont val="Roboto Regular"/>
      </rPr>
      <t>Area Metropolitana de Buenos Aires, RMSP: Región Metropolitana de São Paulo.</t>
    </r>
  </si>
  <si>
    <r>
      <t xml:space="preserve">Buses </t>
    </r>
    <r>
      <rPr>
        <vertAlign val="superscript"/>
        <sz val="12"/>
        <color indexed="21"/>
        <rFont val="Roboto Regular"/>
      </rPr>
      <t>(1)</t>
    </r>
  </si>
  <si>
    <r>
      <rPr>
        <b/>
        <sz val="11"/>
        <color rgb="FF155E8F"/>
        <rFont val="Roboto Regular"/>
      </rPr>
      <t>Gráfico Nº 9: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Distancia de recorrido a pie realizado por día.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</si>
  <si>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</si>
  <si>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</si>
  <si>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Roboto Regular"/>
      </rPr>
      <t>Gráfico Nº 8.e.: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Tiempo de viaje promedio de los modos más usados.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</si>
  <si>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</si>
  <si>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</si>
  <si>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</si>
  <si>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 xml:space="preserve">Gráfico Nº 8.d.: </t>
    </r>
    <r>
      <rPr>
        <sz val="11"/>
        <color indexed="8"/>
        <rFont val="Roboto Regular"/>
      </rPr>
      <t>Tiempo de viaje en buses.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</si>
  <si>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</si>
  <si>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</si>
  <si>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Gráfico Nº 8.c.: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Tiempo de viaje por tipo de transporte. Año 2007</t>
    </r>
  </si>
  <si>
    <r>
      <rPr>
        <b/>
        <sz val="11"/>
        <color rgb="FF155E8F"/>
        <rFont val="Roboto Regular"/>
      </rPr>
      <t>Gráfico Nº 8.b.: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de tiempo por modos de transporte motorizados.</t>
    </r>
  </si>
  <si>
    <r>
      <rPr>
        <b/>
        <sz val="10"/>
        <color rgb="FF155E8F"/>
        <rFont val="Roboto Regular"/>
      </rPr>
      <t>Fuente</t>
    </r>
    <r>
      <rPr>
        <sz val="10"/>
        <color rgb="FF155E8F"/>
        <rFont val="Roboto Regular"/>
      </rPr>
      <t xml:space="preserve">: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</si>
  <si>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Gráfico Nº 8.a.: </t>
    </r>
    <r>
      <rPr>
        <sz val="11"/>
        <color indexed="8"/>
        <rFont val="Roboto Regular"/>
      </rPr>
      <t>Consumo de tiempo en el transporte individual, colectivo y no motorizado.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</si>
  <si>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</si>
  <si>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Gráfico Nº 7: </t>
    </r>
    <r>
      <rPr>
        <sz val="11"/>
        <color indexed="8"/>
        <rFont val="Roboto Regular"/>
      </rPr>
      <t>Recorrido diario por vehículo. Año 2007</t>
    </r>
  </si>
  <si>
    <r>
      <rPr>
        <b/>
        <sz val="10"/>
        <color rgb="FF155E8F"/>
        <rFont val="Roboto Regular"/>
      </rPr>
      <t>Fuente:</t>
    </r>
    <r>
      <rPr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</si>
  <si>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</si>
  <si>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rPr>
        <b/>
        <sz val="11"/>
        <color rgb="FF155E8F"/>
        <rFont val="Roboto Regular"/>
      </rPr>
      <t xml:space="preserve">Gráfico Nº 6.i.: </t>
    </r>
    <r>
      <rPr>
        <sz val="11"/>
        <color indexed="8"/>
        <rFont val="Roboto Regular"/>
      </rPr>
      <t>Transbordos en el transporte colectivo en Buenos Aires y São Paulo.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</si>
  <si>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color indexed="8"/>
        <rFont val="Roboto Regular"/>
      </rPr>
      <t>Metro de São Paulo, 2008 e Intrapuba, 2006.</t>
    </r>
  </si>
  <si>
    <r>
      <rPr>
        <b/>
        <sz val="11"/>
        <color rgb="FF155E8F"/>
        <rFont val="Roboto Regular"/>
      </rPr>
      <t xml:space="preserve">Gráfico Nº 6.h.: </t>
    </r>
    <r>
      <rPr>
        <sz val="11"/>
        <color indexed="8"/>
        <rFont val="Roboto Regular"/>
      </rPr>
      <t>Consumo e impacto de la movilidad en São Paulo.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</si>
  <si>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Vasconcellos, 2002c.</t>
    </r>
  </si>
  <si>
    <r>
      <rPr>
        <b/>
        <sz val="11"/>
        <color rgb="FF155E8F"/>
        <rFont val="Roboto Regular"/>
      </rPr>
      <t xml:space="preserve">Gráfico Nº 6.g.: </t>
    </r>
    <r>
      <rPr>
        <sz val="11"/>
        <color indexed="8"/>
        <rFont val="Roboto Regular"/>
      </rPr>
      <t>Tenencia de automóvil y movilidad en Santiago.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</si>
  <si>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SECTRA (Chile), 2009.</t>
    </r>
  </si>
  <si>
    <r>
      <rPr>
        <b/>
        <sz val="11"/>
        <color rgb="FF155E8F"/>
        <rFont val="Roboto Regular"/>
      </rPr>
      <t xml:space="preserve">Gráfico Nº 6.f.: </t>
    </r>
    <r>
      <rPr>
        <sz val="11"/>
        <color indexed="8"/>
        <rFont val="Roboto Regular"/>
      </rPr>
      <t>Reparto modal en São Paulo y Santiago.</t>
    </r>
  </si>
  <si>
    <r>
      <rPr>
        <b/>
        <sz val="10"/>
        <color rgb="FF155E8F"/>
        <rFont val="Roboto Regular"/>
      </rPr>
      <t>Fuente:</t>
    </r>
    <r>
      <rPr>
        <b/>
        <sz val="10"/>
        <color indexed="8"/>
        <rFont val="Roboto Regular"/>
      </rPr>
      <t xml:space="preserve"> </t>
    </r>
    <r>
      <rPr>
        <sz val="10"/>
        <color indexed="8"/>
        <rFont val="Roboto Regular"/>
      </rPr>
      <t>Metro de São Paulo, 2008 y SECTRA (Chile), 2009.</t>
    </r>
  </si>
  <si>
    <r>
      <rPr>
        <b/>
        <sz val="11"/>
        <color rgb="FF155E8F"/>
        <rFont val="Roboto Regular"/>
      </rPr>
      <t>Gráfico Nº 6.e.: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Reparto modal e ingreso en Bogotá.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</si>
  <si>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Cámara de Comercio de Bogotá.</t>
    </r>
  </si>
  <si>
    <r>
      <rPr>
        <b/>
        <sz val="11"/>
        <color rgb="FF155E8F"/>
        <rFont val="Roboto Regular"/>
      </rPr>
      <t xml:space="preserve">Gráfico Nº 6.d.: </t>
    </r>
    <r>
      <rPr>
        <sz val="11"/>
        <color indexed="8"/>
        <rFont val="Roboto Regular"/>
      </rPr>
      <t>Promedio de tiempo de recorrido y extensión de viaje por nivel de ingreso en Bogotá.</t>
    </r>
  </si>
  <si>
    <r>
      <rPr>
        <b/>
        <sz val="10"/>
        <color rgb="FF155E8F"/>
        <rFont val="Roboto Regular"/>
      </rPr>
      <t>Fuente:</t>
    </r>
    <r>
      <rPr>
        <sz val="10"/>
        <color indexed="8"/>
        <rFont val="Roboto Regular"/>
      </rPr>
      <t xml:space="preserve"> Encuesta de Movilidad, 2005. </t>
    </r>
  </si>
  <si>
    <r>
      <rPr>
        <b/>
        <sz val="11"/>
        <color rgb="FF155E8F"/>
        <rFont val="Roboto Regular"/>
      </rPr>
      <t xml:space="preserve">Gráfico Nº 6.c.: </t>
    </r>
    <r>
      <rPr>
        <sz val="11"/>
        <color indexed="8"/>
        <rFont val="Roboto Regular"/>
      </rPr>
      <t>Tiempo de recorrido e ingreso familiar en São Paulo.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</si>
  <si>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Metro de São Paulo, 2008.</t>
    </r>
  </si>
  <si>
    <r>
      <rPr>
        <b/>
        <sz val="11"/>
        <color rgb="FF155E8F"/>
        <rFont val="Roboto Regular"/>
      </rPr>
      <t xml:space="preserve">Gráfico Nº 6.b.: </t>
    </r>
    <r>
      <rPr>
        <sz val="11"/>
        <color indexed="8"/>
        <rFont val="Roboto Regular"/>
      </rPr>
      <t>Movilidad e ingreso en Bogotá.</t>
    </r>
  </si>
  <si>
    <r>
      <rPr>
        <b/>
        <sz val="10"/>
        <color rgb="FF155E8F"/>
        <rFont val="Roboto Regular"/>
      </rPr>
      <t>Fuente:</t>
    </r>
    <r>
      <rPr>
        <sz val="10"/>
        <color indexed="8"/>
        <rFont val="Roboto Regular"/>
      </rPr>
      <t xml:space="preserve"> Encuesta de Movilidad, 2005.</t>
    </r>
  </si>
  <si>
    <r>
      <rPr>
        <b/>
        <sz val="11"/>
        <color rgb="FF155E8F"/>
        <rFont val="Roboto Regular"/>
      </rPr>
      <t xml:space="preserve">Gráfico Nº 6.a.: </t>
    </r>
    <r>
      <rPr>
        <sz val="11"/>
        <color indexed="8"/>
        <rFont val="Roboto Regular"/>
      </rPr>
      <t>Movilidad e ingreso en São Paulo.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</si>
  <si>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Metro de Sao Pablo, 2008.</t>
    </r>
  </si>
  <si>
    <r>
      <rPr>
        <b/>
        <sz val="11"/>
        <color rgb="FF155E8F"/>
        <rFont val="Roboto Regular"/>
      </rPr>
      <t xml:space="preserve">Gráfico Nº 5.c.: </t>
    </r>
    <r>
      <rPr>
        <sz val="11"/>
        <color indexed="8"/>
        <rFont val="Roboto Regular"/>
      </rPr>
      <t>Índice de movilidad comparado entre ciudades.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</si>
  <si>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15"/>
        <rFont val="Roboto Regular"/>
      </rPr>
      <t>OMU (America Latina) y EMTA 2009, (Europa, valores 2006).</t>
    </r>
  </si>
  <si>
    <r>
      <rPr>
        <b/>
        <sz val="11"/>
        <color rgb="FF155E8F"/>
        <rFont val="Roboto Regular"/>
      </rPr>
      <t xml:space="preserve">Gráfico Nº 5.b.: </t>
    </r>
    <r>
      <rPr>
        <sz val="11"/>
        <color indexed="8"/>
        <rFont val="Roboto Regular"/>
      </rPr>
      <t>Índice de movilidad comparado por regiones.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</si>
  <si>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color indexed="15"/>
        <rFont val="Roboto Regular"/>
      </rPr>
      <t>OMU (America Latina) y EMTA 2009, (Europa, valores 2006).</t>
    </r>
  </si>
  <si>
    <r>
      <rPr>
        <b/>
        <sz val="11"/>
        <color rgb="FF155E8F"/>
        <rFont val="Roboto Regular"/>
      </rPr>
      <t>Gráfico Nº 5.a.: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Utilización del transporte colectivo en ciudades de América Latina y Europa.</t>
    </r>
  </si>
  <si>
    <r>
      <rPr>
        <b/>
        <sz val="10"/>
        <color rgb="FF155E8F"/>
        <rFont val="Roboto Regular"/>
      </rPr>
      <t>Fuente:</t>
    </r>
    <r>
      <rPr>
        <b/>
        <sz val="10"/>
        <color indexed="15"/>
        <rFont val="Roboto Regular"/>
      </rPr>
      <t xml:space="preserve"> </t>
    </r>
    <r>
      <rPr>
        <sz val="10"/>
        <color indexed="15"/>
        <rFont val="Roboto Regular"/>
      </rPr>
      <t>OMU (America Latina) y EMTA 2009, (Europa, valores 2006).</t>
    </r>
  </si>
  <si>
    <r>
      <rPr>
        <b/>
        <sz val="11"/>
        <color rgb="FF155E8F"/>
        <rFont val="Roboto Regular"/>
      </rPr>
      <t>Gráfico Nº 4.c.:</t>
    </r>
    <r>
      <rPr>
        <sz val="11"/>
        <color indexed="8"/>
        <rFont val="Roboto Regular"/>
      </rPr>
      <t xml:space="preserve"> Viajes en transporte colectivo sobre rieles. Año 2007</t>
    </r>
  </si>
  <si>
    <r>
      <rPr>
        <b/>
        <sz val="11"/>
        <color rgb="FF155E8F"/>
        <rFont val="Roboto Regular"/>
      </rPr>
      <t>Gráfico Nº 4.b.: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Viajes en transporte colectivo sobre neumáticos. Año 2007</t>
    </r>
  </si>
  <si>
    <r>
      <rPr>
        <b/>
        <sz val="11"/>
        <color rgb="FF155E8F"/>
        <rFont val="Roboto Regular"/>
      </rPr>
      <t>Gráfico Nº 4.a.: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Viajes en transporte colectivo por día. Por tipo de vehículo. Año 2007</t>
    </r>
  </si>
  <si>
    <r>
      <rPr>
        <b/>
        <sz val="11"/>
        <color rgb="FF155E8F"/>
        <rFont val="Roboto Regular"/>
      </rPr>
      <t>Gráfico Nº 3:</t>
    </r>
    <r>
      <rPr>
        <sz val="11"/>
        <color indexed="8"/>
        <rFont val="Roboto Regular"/>
      </rPr>
      <t xml:space="preserve"> Reparto modal de viajes diarios. Por modo principal. Año 2007</t>
    </r>
  </si>
  <si>
    <r>
      <rPr>
        <b/>
        <sz val="11"/>
        <color rgb="FF155E8F"/>
        <rFont val="Roboto Regular"/>
      </rPr>
      <t>Gráfico Nº 2: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Índice de motorización de automóviles y motocicletas. Año 2007</t>
    </r>
  </si>
  <si>
    <r>
      <rPr>
        <b/>
        <sz val="11"/>
        <color rgb="FF155E8F"/>
        <rFont val="Roboto Regular"/>
      </rPr>
      <t>Gráfico Nº 1: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Prioridad para peatones y ciclistas. En kilómetros. Año 2007</t>
    </r>
  </si>
  <si>
    <r>
      <rPr>
        <b/>
        <sz val="11"/>
        <color rgb="FF155E8F"/>
        <rFont val="Roboto Regular"/>
      </rPr>
      <t>Cuadro Nº 13.g.: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Recorridos diarios - Transporte individual - valor absoluto. En kilómetros/día. Año 2007</t>
    </r>
  </si>
  <si>
    <r>
      <rPr>
        <b/>
        <sz val="11"/>
        <color rgb="FF155E8F"/>
        <rFont val="Roboto Regular"/>
      </rPr>
      <t xml:space="preserve">Cuadro Nº 13.f.: </t>
    </r>
    <r>
      <rPr>
        <sz val="11"/>
        <color indexed="8"/>
        <rFont val="Roboto Regular"/>
      </rPr>
      <t>Tiempo de viaje - Transporte individual y a pie. % sobre el total general. Año 2007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</si>
  <si>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</si>
  <si>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rPr>
        <b/>
        <sz val="11"/>
        <color rgb="FF155E8F"/>
        <rFont val="Roboto Regular"/>
      </rPr>
      <t xml:space="preserve">Cuadro Nº 13.e.: </t>
    </r>
    <r>
      <rPr>
        <sz val="11"/>
        <color indexed="8"/>
        <rFont val="Roboto Regular"/>
      </rPr>
      <t>Tiempo total de viaje - Transporte individual y bicicleta. En horas/día. Año 2007</t>
    </r>
  </si>
  <si>
    <r>
      <rPr>
        <b/>
        <sz val="11"/>
        <color rgb="FF155E8F"/>
        <rFont val="Roboto Regular"/>
      </rPr>
      <t xml:space="preserve">Cuadro Nº 13.d.: </t>
    </r>
    <r>
      <rPr>
        <sz val="11"/>
        <color indexed="8"/>
        <rFont val="Roboto Regular"/>
      </rPr>
      <t>Tiempo promedio de viaje - Transporte individual y a pie. En cantidad de min/viaje. Año 2007</t>
    </r>
  </si>
  <si>
    <r>
      <rPr>
        <b/>
        <sz val="11"/>
        <color rgb="FF155E8F"/>
        <rFont val="Roboto Regular"/>
      </rPr>
      <t>Cuadro Nº 13.c.: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Viajes por habitantes por tipo de vehículo para cada Área Metropolitana - Transporte Individual. En viajes/hab/día. Año 2007</t>
    </r>
  </si>
  <si>
    <r>
      <rPr>
        <b/>
        <sz val="11"/>
        <color rgb="FF155E8F"/>
        <rFont val="Roboto Regular"/>
      </rPr>
      <t>Cuadro Nº 13.b.: Viajes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por tipo de vehículo para cada Área Metropolitana - Transporte Individual. En % sobre el total. Año 2007</t>
    </r>
  </si>
  <si>
    <r>
      <rPr>
        <b/>
        <sz val="11"/>
        <color rgb="FF155E8F"/>
        <rFont val="Roboto Regular"/>
      </rPr>
      <t>Cuadro Nº 13.a.: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Viajes individuales por tipo de vehículo para cada Área Metropolitana - Transporte Individual. En viajes/día. Año 2007</t>
    </r>
  </si>
  <si>
    <r>
      <rPr>
        <sz val="10"/>
        <color rgb="FF155E8F"/>
        <rFont val="Roboto Regular"/>
      </rPr>
      <t>Fuente:</t>
    </r>
    <r>
      <rPr>
        <b/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</si>
  <si>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12.h.: </t>
    </r>
    <r>
      <rPr>
        <sz val="11"/>
        <color indexed="8"/>
        <rFont val="Roboto Regular"/>
      </rPr>
      <t>Recorridos diários - Transporte colectivo - valor relativo. En % sobre el total. Año 2007</t>
    </r>
  </si>
  <si>
    <r>
      <rPr>
        <b/>
        <sz val="11"/>
        <color rgb="FF155E8F"/>
        <rFont val="Roboto Regular"/>
      </rPr>
      <t>Cuadro Nº 12.g.:</t>
    </r>
    <r>
      <rPr>
        <sz val="11"/>
        <color indexed="8"/>
        <rFont val="Roboto Regular"/>
      </rPr>
      <t xml:space="preserve"> Recorridos diarios - Transporte colectivo - valor absoluto. En km/día. Año 2007</t>
    </r>
  </si>
  <si>
    <r>
      <rPr>
        <b/>
        <sz val="11"/>
        <color rgb="FF155E8F"/>
        <rFont val="Roboto Regular"/>
      </rPr>
      <t>Cuadro Nº 12.f.</t>
    </r>
    <r>
      <rPr>
        <sz val="11"/>
        <color rgb="FF155E8F"/>
        <rFont val="Roboto Regular"/>
      </rPr>
      <t>:</t>
    </r>
    <r>
      <rPr>
        <sz val="11"/>
        <color indexed="8"/>
        <rFont val="Roboto Regular"/>
      </rPr>
      <t xml:space="preserve"> Tiempo total de viaje - Transporte colectivo. % sobre el total general. Año 2007</t>
    </r>
  </si>
  <si>
    <r>
      <rPr>
        <b/>
        <sz val="11"/>
        <color rgb="FF155E8F"/>
        <rFont val="Roboto Regular"/>
      </rPr>
      <t>Cuadro Nº 12.e.: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Tiempo total de viaje - Transporte colectivo. En cantidad de horas/día. Año 2007</t>
    </r>
  </si>
  <si>
    <r>
      <rPr>
        <b/>
        <sz val="11"/>
        <color rgb="FF155E8F"/>
        <rFont val="Roboto Regular"/>
      </rPr>
      <t>Cuadro Nº 12.d.: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Tiempo promedio de viaje - Transporte colectivo. En minutos/viaje. Año 2007</t>
    </r>
  </si>
  <si>
    <r>
      <rPr>
        <b/>
        <sz val="11"/>
        <color rgb="FF155E8F"/>
        <rFont val="Roboto Regular"/>
      </rPr>
      <t xml:space="preserve">Cuadro Nº 12.c.: </t>
    </r>
    <r>
      <rPr>
        <sz val="11"/>
        <color indexed="8"/>
        <rFont val="Roboto Regular"/>
      </rPr>
      <t>Viajes por habitantes por tipo de vehículo para cada Área Metropolitana - Transporte Colectivo. En cantidad de viajes/hab/día. Año 2007</t>
    </r>
  </si>
  <si>
    <r>
      <rPr>
        <b/>
        <sz val="11"/>
        <color rgb="FF155E8F"/>
        <rFont val="Roboto Regular"/>
      </rPr>
      <t xml:space="preserve">Cuadro Nº 12.b.: </t>
    </r>
    <r>
      <rPr>
        <sz val="11"/>
        <color indexed="8"/>
        <rFont val="Roboto Regular"/>
      </rPr>
      <t>Viajes por tipo de vehículo para cada Área Metropolitana - Transporte Colectivo. % sobre el total. Año 2007</t>
    </r>
  </si>
  <si>
    <r>
      <rPr>
        <b/>
        <sz val="11"/>
        <color rgb="FF155E8F"/>
        <rFont val="Roboto Regular"/>
      </rPr>
      <t xml:space="preserve">Cuadro Nº 12.a.: </t>
    </r>
    <r>
      <rPr>
        <sz val="11"/>
        <color indexed="8"/>
        <rFont val="Roboto Regular"/>
      </rPr>
      <t>Viajes por tipo de vehículo para cada Área Metropolitana - Transporte Colectivo. En cantidad de viajes/día. Año 2007</t>
    </r>
  </si>
  <si>
    <r>
      <rPr>
        <b/>
        <sz val="11"/>
        <color rgb="FF155E8F"/>
        <rFont val="Roboto Regular"/>
      </rPr>
      <t>Cuadro Nº 11:</t>
    </r>
    <r>
      <rPr>
        <sz val="11"/>
        <color indexed="8"/>
        <rFont val="Roboto Regular"/>
      </rPr>
      <t xml:space="preserve"> Operaciones especiales de tránsito. En kilómetros. Año 2007</t>
    </r>
  </si>
  <si>
    <r>
      <rPr>
        <b/>
        <sz val="11"/>
        <color rgb="FF155E8F"/>
        <rFont val="Roboto Regular"/>
      </rPr>
      <t>Cuadro Nº 10: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Recorrido diario típico. Por tipo de vehículo. Año 2007</t>
    </r>
  </si>
  <si>
    <r>
      <rPr>
        <b/>
        <sz val="11"/>
        <color rgb="FF155E8F"/>
        <rFont val="Roboto Regular"/>
      </rPr>
      <t xml:space="preserve">Cuadro Nº 9: </t>
    </r>
    <r>
      <rPr>
        <sz val="11"/>
        <color indexed="8"/>
        <rFont val="Roboto Regular"/>
      </rPr>
      <t>Distancia recorrida a pie por día. En millones de km/día. Año 2007</t>
    </r>
  </si>
  <si>
    <r>
      <rPr>
        <b/>
        <sz val="11"/>
        <color rgb="FF155E8F"/>
        <rFont val="Roboto Regular"/>
      </rPr>
      <t>Cuadro Nº 8: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Consumo de tiempo de recorrido por modo. En horas/día. Año 2007</t>
    </r>
  </si>
  <si>
    <r>
      <rPr>
        <b/>
        <sz val="11"/>
        <color rgb="FF155E8F"/>
        <rFont val="Roboto Regular"/>
      </rPr>
      <t>Cuadro Nº 7: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Gasto por viaje en transporte colectivo e individual. En dólares. Año 2007</t>
    </r>
  </si>
  <si>
    <r>
      <rPr>
        <b/>
        <sz val="11"/>
        <color rgb="FF155E8F"/>
        <rFont val="Roboto Regular"/>
      </rPr>
      <t>Cuadro Nº 6: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Gastos anuales en transporte por habitante. En dólares. Año 2007</t>
    </r>
  </si>
  <si>
    <r>
      <rPr>
        <b/>
        <sz val="11"/>
        <color rgb="FF155E8F"/>
        <rFont val="Roboto Regular"/>
      </rPr>
      <t>Cuadro Nº 5:</t>
    </r>
    <r>
      <rPr>
        <sz val="11"/>
        <color indexed="8"/>
        <rFont val="Roboto Regular"/>
      </rPr>
      <t xml:space="preserve"> Gastos personales de movilidad. En millones de dólares por año. Año 2007</t>
    </r>
  </si>
  <si>
    <r>
      <rPr>
        <b/>
        <sz val="11"/>
        <color rgb="FF155E8F"/>
        <rFont val="Roboto Regular"/>
      </rPr>
      <t>Cuadro Nº 4: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Recorridos diarios de los vehículos motorizados. En millones de vehículos-km/día. Año 2007</t>
    </r>
  </si>
  <si>
    <r>
      <rPr>
        <b/>
        <sz val="11"/>
        <color rgb="FF155E8F"/>
        <rFont val="Roboto Regular"/>
      </rPr>
      <t>Cuadro Nº 3: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Viajes por habitante por día. Año 2007</t>
    </r>
  </si>
  <si>
    <r>
      <rPr>
        <b/>
        <sz val="11"/>
        <color rgb="FF155E8F"/>
        <rFont val="Roboto Regular"/>
      </rPr>
      <t>Cuadro Nº 2:</t>
    </r>
    <r>
      <rPr>
        <b/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Viajes diarios por tipo de transporte - modo principal. Año 2007</t>
    </r>
  </si>
  <si>
    <r>
      <rPr>
        <b/>
        <sz val="11"/>
        <color rgb="FF155E8F"/>
        <rFont val="Roboto Regular"/>
      </rPr>
      <t xml:space="preserve">Cuadro Nº 1: </t>
    </r>
    <r>
      <rPr>
        <sz val="11"/>
        <color indexed="8"/>
        <rFont val="Roboto Regular"/>
      </rPr>
      <t>Vías con prioridad para peatones y ciclistas. En kilómetros. Año 2007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</si>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</sst>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#,##0.0"/>
    <numFmt numFmtId="169" formatCode="0.0%"/>
    <numFmt numFmtId="170" formatCode="#,##0.00000"/>
  </numFmts>
  <fonts count="10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8"/>
      <name val="Calibri"/>
      <family val="2"/>
    </font>
    <font>
      <u/>
      <sz val="10"/>
      <color indexed="12"/>
      <name val="Arial"/>
      <family val="2"/>
    </font>
    <font>
      <sz val="11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b/>
      <sz val="10"/>
      <color indexed="8"/>
      <name val="Roboto Regular"/>
    </font>
    <font>
      <b/>
      <sz val="10"/>
      <color indexed="9"/>
      <name val="Roboto Regular"/>
    </font>
    <font>
      <b/>
      <sz val="10"/>
      <color indexed="15"/>
      <name val="Roboto Regular"/>
    </font>
    <font>
      <sz val="10"/>
      <name val="Roboto Regular"/>
    </font>
    <font>
      <b/>
      <sz val="10"/>
      <name val="Roboto Regular"/>
    </font>
    <font>
      <b/>
      <sz val="9"/>
      <name val="Roboto Regular"/>
    </font>
    <font>
      <sz val="9"/>
      <name val="Roboto Regular"/>
    </font>
    <font>
      <u/>
      <sz val="10"/>
      <color indexed="12"/>
      <name val="Roboto Regular"/>
    </font>
    <font>
      <b/>
      <sz val="11"/>
      <color indexed="21"/>
      <name val="Roboto Regular"/>
    </font>
    <font>
      <sz val="12"/>
      <name val="Roboto Regular"/>
    </font>
    <font>
      <sz val="12"/>
      <color indexed="8"/>
      <name val="Roboto Regular"/>
    </font>
    <font>
      <b/>
      <sz val="10"/>
      <color indexed="21"/>
      <name val="Roboto Regular"/>
    </font>
    <font>
      <b/>
      <sz val="11"/>
      <name val="Roboto Regular"/>
    </font>
    <font>
      <sz val="10"/>
      <color indexed="10"/>
      <name val="Roboto Regular"/>
    </font>
    <font>
      <sz val="11"/>
      <color indexed="10"/>
      <name val="Roboto Regular"/>
    </font>
    <font>
      <sz val="10"/>
      <color indexed="8"/>
      <name val="Roboto Regular"/>
    </font>
    <font>
      <sz val="10"/>
      <color indexed="21"/>
      <name val="Roboto Regular"/>
    </font>
    <font>
      <b/>
      <sz val="12"/>
      <color indexed="8"/>
      <name val="Roboto Regular"/>
    </font>
    <font>
      <vertAlign val="superscript"/>
      <sz val="12"/>
      <name val="Roboto Regular"/>
    </font>
    <font>
      <vertAlign val="superscript"/>
      <sz val="12"/>
      <color indexed="21"/>
      <name val="Roboto Regular"/>
    </font>
    <font>
      <sz val="9"/>
      <color indexed="8"/>
      <name val="Roboto Regular"/>
    </font>
    <font>
      <b/>
      <sz val="9"/>
      <color indexed="8"/>
      <name val="Roboto Regular"/>
    </font>
    <font>
      <sz val="10"/>
      <color indexed="15"/>
      <name val="Roboto Regular"/>
    </font>
    <font>
      <u/>
      <sz val="11"/>
      <color indexed="12"/>
      <name val="Roboto Regular"/>
    </font>
    <font>
      <sz val="12"/>
      <color indexed="8"/>
      <name val="Roboto Regular"/>
    </font>
    <font>
      <sz val="8"/>
      <name val="Roboto Regular"/>
    </font>
    <font>
      <sz val="10"/>
      <color indexed="9"/>
      <name val="Roboto Regular"/>
    </font>
    <font>
      <vertAlign val="superscript"/>
      <sz val="12"/>
      <color indexed="8"/>
      <name val="Roboto Regular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color rgb="FF155E89"/>
      <name val="Roboto Regular"/>
    </font>
    <font>
      <sz val="24"/>
      <color rgb="FF155E8F"/>
      <name val="Arial"/>
      <family val="2"/>
    </font>
    <font>
      <sz val="10"/>
      <color theme="1"/>
      <name val="Arial"/>
      <family val="2"/>
    </font>
    <font>
      <sz val="11"/>
      <color theme="1"/>
      <name val="Roboto Regular"/>
    </font>
    <font>
      <sz val="10"/>
      <color theme="1"/>
      <name val="Roboto Regular"/>
    </font>
    <font>
      <sz val="9"/>
      <color theme="1"/>
      <name val="Roboto Regular"/>
    </font>
    <font>
      <sz val="12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6"/>
      <color theme="0"/>
      <name val="Roboto Regular"/>
    </font>
    <font>
      <sz val="28"/>
      <color rgb="FF155E89"/>
      <name val="Roboto Regular"/>
    </font>
    <font>
      <sz val="12"/>
      <color rgb="FF00B0F0"/>
      <name val="Roboto Regular"/>
    </font>
    <font>
      <vertAlign val="superscript"/>
      <sz val="12"/>
      <color theme="1"/>
      <name val="Roboto Regular"/>
    </font>
    <font>
      <b/>
      <sz val="12"/>
      <color theme="1"/>
      <name val="Roboto Regular"/>
    </font>
    <font>
      <b/>
      <sz val="12"/>
      <color rgb="FF155E89"/>
      <name val="Roboto Regula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rgb="FF155E89"/>
      <name val="Arial"/>
    </font>
    <font>
      <sz val="10"/>
      <color theme="0"/>
      <name val="Roboto Regular"/>
    </font>
    <font>
      <sz val="11"/>
      <color rgb="FFFF0000"/>
      <name val="Roboto Regular"/>
    </font>
    <font>
      <sz val="26"/>
      <color rgb="FF155E89"/>
      <name val="Roboto Regular"/>
    </font>
    <font>
      <sz val="20"/>
      <color rgb="FF155E89"/>
      <name val="Roboto Regular"/>
    </font>
    <font>
      <sz val="12"/>
      <color rgb="FFFF0000"/>
      <name val="Roboto Regular"/>
    </font>
    <font>
      <vertAlign val="superscript"/>
      <sz val="10"/>
      <color theme="0"/>
      <name val="Roboto Regular"/>
    </font>
    <font>
      <sz val="10"/>
      <color rgb="FFFF0000"/>
      <name val="Roboto Regular"/>
    </font>
    <font>
      <sz val="10"/>
      <color rgb="FF00B0F0"/>
      <name val="Roboto Regular"/>
    </font>
    <font>
      <b/>
      <sz val="10"/>
      <color theme="0"/>
      <name val="Roboto Regula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1"/>
      <color rgb="FF155E8F"/>
      <name val="Roboto Regular"/>
    </font>
    <font>
      <u/>
      <sz val="11"/>
      <color theme="11"/>
      <name val="Calibri"/>
      <family val="2"/>
      <scheme val="minor"/>
    </font>
    <font>
      <sz val="11"/>
      <color rgb="FF155E8F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3" borderId="1" applyNumberFormat="0" applyAlignment="0" applyProtection="0"/>
    <xf numFmtId="0" fontId="15" fillId="18" borderId="2" applyNumberFormat="0" applyAlignment="0" applyProtection="0"/>
    <xf numFmtId="0" fontId="16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6" fillId="2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7" fillId="4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22" borderId="7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7" fillId="24" borderId="0">
      <alignment horizontal="left" vertical="center" indent="2"/>
    </xf>
    <xf numFmtId="0" fontId="18" fillId="13" borderId="8" applyNumberFormat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58" fillId="25" borderId="0" applyBorder="0" applyAlignment="0" applyProtection="0">
      <alignment horizontal="center"/>
    </xf>
    <xf numFmtId="0" fontId="84" fillId="0" borderId="13" applyNumberFormat="0" applyFill="0" applyAlignment="0" applyProtection="0"/>
    <xf numFmtId="0" fontId="85" fillId="0" borderId="14" applyNumberFormat="0" applyFill="0" applyAlignment="0" applyProtection="0"/>
    <xf numFmtId="0" fontId="86" fillId="0" borderId="15" applyNumberFormat="0" applyFill="0" applyAlignment="0" applyProtection="0"/>
    <xf numFmtId="0" fontId="87" fillId="36" borderId="0" applyNumberFormat="0" applyBorder="0" applyAlignment="0" applyProtection="0"/>
    <xf numFmtId="0" fontId="88" fillId="37" borderId="16" applyNumberFormat="0" applyAlignment="0" applyProtection="0"/>
    <xf numFmtId="0" fontId="89" fillId="38" borderId="17" applyNumberFormat="0" applyAlignment="0" applyProtection="0"/>
    <xf numFmtId="0" fontId="90" fillId="0" borderId="0" applyNumberFormat="0" applyFill="0" applyBorder="0" applyAlignment="0" applyProtection="0"/>
    <xf numFmtId="0" fontId="56" fillId="39" borderId="18" applyNumberFormat="0" applyFont="0" applyAlignment="0" applyProtection="0"/>
    <xf numFmtId="0" fontId="9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</cellStyleXfs>
  <cellXfs count="431">
    <xf numFmtId="0" fontId="0" fillId="0" borderId="0" xfId="0"/>
    <xf numFmtId="0" fontId="0" fillId="0" borderId="0" xfId="0"/>
    <xf numFmtId="0" fontId="59" fillId="0" borderId="0" xfId="0" applyFont="1"/>
    <xf numFmtId="0" fontId="21" fillId="0" borderId="0" xfId="31" applyFont="1" applyBorder="1" applyAlignment="1" applyProtection="1"/>
    <xf numFmtId="0" fontId="59" fillId="0" borderId="0" xfId="0" applyFont="1" applyFill="1" applyBorder="1" applyAlignment="1">
      <alignment horizontal="center" vertical="center"/>
    </xf>
    <xf numFmtId="3" fontId="22" fillId="0" borderId="0" xfId="41" applyNumberFormat="1" applyFont="1" applyAlignment="1">
      <alignment vertical="top" wrapText="1"/>
    </xf>
    <xf numFmtId="0" fontId="22" fillId="0" borderId="0" xfId="41" applyFont="1" applyAlignment="1"/>
    <xf numFmtId="0" fontId="22" fillId="0" borderId="0" xfId="41" applyFont="1"/>
    <xf numFmtId="0" fontId="60" fillId="0" borderId="0" xfId="0" applyFont="1"/>
    <xf numFmtId="0" fontId="60" fillId="0" borderId="0" xfId="0" applyFont="1" applyFill="1"/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24" fillId="0" borderId="0" xfId="0" applyFont="1"/>
    <xf numFmtId="0" fontId="61" fillId="0" borderId="0" xfId="0" applyFont="1"/>
    <xf numFmtId="0" fontId="26" fillId="0" borderId="0" xfId="0" applyFont="1"/>
    <xf numFmtId="3" fontId="60" fillId="0" borderId="0" xfId="0" applyNumberFormat="1" applyFont="1"/>
    <xf numFmtId="3" fontId="30" fillId="0" borderId="0" xfId="0" applyNumberFormat="1" applyFont="1" applyFill="1" applyBorder="1" applyAlignment="1">
      <alignment horizontal="left" vertical="center" wrapText="1"/>
    </xf>
    <xf numFmtId="3" fontId="30" fillId="0" borderId="0" xfId="0" applyNumberFormat="1" applyFont="1" applyFill="1" applyBorder="1" applyAlignment="1">
      <alignment horizontal="right" vertical="center" wrapText="1"/>
    </xf>
    <xf numFmtId="0" fontId="62" fillId="0" borderId="0" xfId="0" applyFont="1"/>
    <xf numFmtId="0" fontId="30" fillId="0" borderId="0" xfId="0" applyFont="1" applyAlignment="1">
      <alignment vertical="center"/>
    </xf>
    <xf numFmtId="0" fontId="33" fillId="0" borderId="0" xfId="31" applyFont="1" applyAlignment="1" applyProtection="1"/>
    <xf numFmtId="3" fontId="35" fillId="0" borderId="9" xfId="0" applyNumberFormat="1" applyFont="1" applyBorder="1" applyAlignment="1">
      <alignment horizontal="right" vertical="center" wrapText="1"/>
    </xf>
    <xf numFmtId="3" fontId="63" fillId="0" borderId="9" xfId="0" applyNumberFormat="1" applyFont="1" applyBorder="1" applyAlignment="1">
      <alignment vertical="center"/>
    </xf>
    <xf numFmtId="3" fontId="35" fillId="26" borderId="9" xfId="0" applyNumberFormat="1" applyFont="1" applyFill="1" applyBorder="1" applyAlignment="1">
      <alignment horizontal="right" vertical="center" wrapText="1"/>
    </xf>
    <xf numFmtId="3" fontId="63" fillId="26" borderId="9" xfId="0" applyNumberFormat="1" applyFont="1" applyFill="1" applyBorder="1" applyAlignment="1">
      <alignment vertical="center"/>
    </xf>
    <xf numFmtId="3" fontId="57" fillId="0" borderId="9" xfId="0" applyNumberFormat="1" applyFont="1" applyBorder="1" applyAlignment="1">
      <alignment horizontal="left" vertical="center" wrapText="1" indent="1"/>
    </xf>
    <xf numFmtId="3" fontId="57" fillId="26" borderId="9" xfId="0" applyNumberFormat="1" applyFont="1" applyFill="1" applyBorder="1" applyAlignment="1">
      <alignment horizontal="left" vertical="center" wrapText="1" indent="1"/>
    </xf>
    <xf numFmtId="0" fontId="60" fillId="24" borderId="0" xfId="0" applyFont="1" applyFill="1"/>
    <xf numFmtId="0" fontId="64" fillId="24" borderId="0" xfId="55" applyFont="1" applyFill="1" applyBorder="1" applyAlignment="1">
      <alignment vertical="center" wrapText="1"/>
    </xf>
    <xf numFmtId="0" fontId="64" fillId="27" borderId="0" xfId="0" applyFont="1" applyFill="1" applyAlignment="1">
      <alignment horizontal="right" vertical="center" wrapText="1"/>
    </xf>
    <xf numFmtId="0" fontId="64" fillId="27" borderId="0" xfId="0" applyFont="1" applyFill="1" applyAlignment="1">
      <alignment vertical="center" wrapText="1"/>
    </xf>
    <xf numFmtId="0" fontId="29" fillId="24" borderId="0" xfId="0" applyFont="1" applyFill="1" applyBorder="1"/>
    <xf numFmtId="0" fontId="65" fillId="24" borderId="0" xfId="55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66" fillId="24" borderId="0" xfId="32" applyFont="1" applyFill="1" applyAlignment="1" applyProtection="1">
      <alignment vertical="center"/>
    </xf>
    <xf numFmtId="0" fontId="32" fillId="0" borderId="0" xfId="0" applyFont="1" applyAlignment="1">
      <alignment vertical="center"/>
    </xf>
    <xf numFmtId="167" fontId="63" fillId="0" borderId="9" xfId="0" applyNumberFormat="1" applyFont="1" applyBorder="1" applyAlignment="1">
      <alignment vertical="center"/>
    </xf>
    <xf numFmtId="0" fontId="57" fillId="0" borderId="9" xfId="0" applyFont="1" applyBorder="1" applyAlignment="1">
      <alignment horizontal="left" vertical="center" wrapText="1" indent="1"/>
    </xf>
    <xf numFmtId="0" fontId="57" fillId="26" borderId="9" xfId="0" applyFont="1" applyFill="1" applyBorder="1" applyAlignment="1">
      <alignment horizontal="left" vertical="center" wrapText="1" indent="1"/>
    </xf>
    <xf numFmtId="167" fontId="63" fillId="26" borderId="9" xfId="0" applyNumberFormat="1" applyFont="1" applyFill="1" applyBorder="1" applyAlignment="1">
      <alignment vertical="center"/>
    </xf>
    <xf numFmtId="0" fontId="63" fillId="28" borderId="9" xfId="41" applyFont="1" applyFill="1" applyBorder="1" applyAlignment="1">
      <alignment horizontal="center" vertical="center" wrapText="1"/>
    </xf>
    <xf numFmtId="0" fontId="63" fillId="28" borderId="9" xfId="0" applyFont="1" applyFill="1" applyBorder="1" applyAlignment="1">
      <alignment horizontal="center" vertical="center" wrapText="1"/>
    </xf>
    <xf numFmtId="0" fontId="63" fillId="28" borderId="9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31" fillId="0" borderId="0" xfId="0" applyFont="1" applyAlignment="1">
      <alignment vertical="center"/>
    </xf>
    <xf numFmtId="0" fontId="35" fillId="0" borderId="9" xfId="0" applyFont="1" applyBorder="1" applyAlignment="1">
      <alignment vertical="center" wrapText="1"/>
    </xf>
    <xf numFmtId="1" fontId="35" fillId="0" borderId="9" xfId="0" applyNumberFormat="1" applyFont="1" applyBorder="1" applyAlignment="1">
      <alignment vertical="center" wrapText="1"/>
    </xf>
    <xf numFmtId="0" fontId="57" fillId="0" borderId="9" xfId="41" applyFont="1" applyFill="1" applyBorder="1" applyAlignment="1">
      <alignment horizontal="left" vertical="center" wrapText="1" indent="1"/>
    </xf>
    <xf numFmtId="1" fontId="35" fillId="26" borderId="9" xfId="0" applyNumberFormat="1" applyFont="1" applyFill="1" applyBorder="1" applyAlignment="1">
      <alignment vertical="center" wrapText="1"/>
    </xf>
    <xf numFmtId="0" fontId="67" fillId="0" borderId="0" xfId="0" applyFont="1" applyFill="1" applyAlignment="1">
      <alignment vertical="center" wrapText="1"/>
    </xf>
    <xf numFmtId="168" fontId="63" fillId="0" borderId="9" xfId="0" applyNumberFormat="1" applyFont="1" applyBorder="1" applyAlignment="1">
      <alignment vertical="center" wrapText="1"/>
    </xf>
    <xf numFmtId="168" fontId="63" fillId="26" borderId="9" xfId="0" applyNumberFormat="1" applyFont="1" applyFill="1" applyBorder="1" applyAlignment="1">
      <alignment vertical="center" wrapText="1"/>
    </xf>
    <xf numFmtId="0" fontId="29" fillId="0" borderId="0" xfId="0" applyFont="1"/>
    <xf numFmtId="0" fontId="22" fillId="0" borderId="0" xfId="0" applyFont="1"/>
    <xf numFmtId="3" fontId="29" fillId="0" borderId="0" xfId="0" applyNumberFormat="1" applyFont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 wrapText="1"/>
    </xf>
    <xf numFmtId="167" fontId="68" fillId="0" borderId="9" xfId="0" applyNumberFormat="1" applyFont="1" applyBorder="1" applyAlignment="1">
      <alignment horizontal="right" vertical="center" wrapText="1"/>
    </xf>
    <xf numFmtId="167" fontId="68" fillId="26" borderId="9" xfId="0" applyNumberFormat="1" applyFont="1" applyFill="1" applyBorder="1" applyAlignment="1">
      <alignment horizontal="right" vertical="center" wrapText="1"/>
    </xf>
    <xf numFmtId="0" fontId="57" fillId="26" borderId="9" xfId="41" applyFont="1" applyFill="1" applyBorder="1" applyAlignment="1">
      <alignment horizontal="left" vertical="center" wrapText="1" indent="1"/>
    </xf>
    <xf numFmtId="167" fontId="68" fillId="26" borderId="9" xfId="41" applyNumberFormat="1" applyFont="1" applyFill="1" applyBorder="1" applyAlignment="1">
      <alignment horizontal="right" vertical="center" wrapText="1"/>
    </xf>
    <xf numFmtId="0" fontId="61" fillId="0" borderId="0" xfId="0" applyFont="1" applyFill="1"/>
    <xf numFmtId="0" fontId="35" fillId="0" borderId="9" xfId="0" applyFont="1" applyBorder="1" applyAlignment="1">
      <alignment vertical="center"/>
    </xf>
    <xf numFmtId="0" fontId="57" fillId="0" borderId="9" xfId="0" applyFont="1" applyBorder="1" applyAlignment="1">
      <alignment horizontal="left" vertical="center" indent="1"/>
    </xf>
    <xf numFmtId="0" fontId="57" fillId="26" borderId="9" xfId="0" applyFont="1" applyFill="1" applyBorder="1" applyAlignment="1">
      <alignment horizontal="left" vertical="center" indent="1"/>
    </xf>
    <xf numFmtId="0" fontId="35" fillId="26" borderId="9" xfId="0" applyFont="1" applyFill="1" applyBorder="1" applyAlignment="1">
      <alignment vertical="center"/>
    </xf>
    <xf numFmtId="167" fontId="68" fillId="26" borderId="9" xfId="0" applyNumberFormat="1" applyFont="1" applyFill="1" applyBorder="1" applyAlignment="1">
      <alignment vertical="center"/>
    </xf>
    <xf numFmtId="0" fontId="61" fillId="0" borderId="0" xfId="0" applyFont="1" applyBorder="1"/>
    <xf numFmtId="0" fontId="26" fillId="0" borderId="0" xfId="0" applyFont="1" applyBorder="1"/>
    <xf numFmtId="0" fontId="46" fillId="0" borderId="0" xfId="0" applyFont="1" applyFill="1" applyBorder="1" applyAlignment="1">
      <alignment horizontal="left"/>
    </xf>
    <xf numFmtId="0" fontId="33" fillId="0" borderId="0" xfId="31" applyFont="1" applyBorder="1" applyAlignment="1" applyProtection="1"/>
    <xf numFmtId="0" fontId="63" fillId="0" borderId="9" xfId="0" applyFont="1" applyBorder="1" applyAlignment="1">
      <alignment horizontal="right" vertical="center"/>
    </xf>
    <xf numFmtId="0" fontId="63" fillId="0" borderId="9" xfId="0" applyFont="1" applyBorder="1" applyAlignment="1">
      <alignment vertical="center"/>
    </xf>
    <xf numFmtId="0" fontId="63" fillId="26" borderId="9" xfId="0" applyFont="1" applyFill="1" applyBorder="1" applyAlignment="1">
      <alignment horizontal="right" vertical="center"/>
    </xf>
    <xf numFmtId="0" fontId="47" fillId="0" borderId="0" xfId="0" applyFont="1"/>
    <xf numFmtId="167" fontId="63" fillId="0" borderId="9" xfId="0" applyNumberFormat="1" applyFont="1" applyBorder="1" applyAlignment="1">
      <alignment horizontal="right" vertical="center"/>
    </xf>
    <xf numFmtId="167" fontId="63" fillId="26" borderId="9" xfId="0" applyNumberFormat="1" applyFont="1" applyFill="1" applyBorder="1" applyAlignment="1">
      <alignment horizontal="right" vertical="center"/>
    </xf>
    <xf numFmtId="0" fontId="61" fillId="0" borderId="0" xfId="0" applyFont="1" applyBorder="1" applyAlignment="1">
      <alignment horizontal="center"/>
    </xf>
    <xf numFmtId="0" fontId="60" fillId="0" borderId="0" xfId="0" applyFont="1" applyBorder="1"/>
    <xf numFmtId="0" fontId="46" fillId="0" borderId="0" xfId="0" applyFont="1" applyFill="1" applyBorder="1"/>
    <xf numFmtId="0" fontId="63" fillId="0" borderId="9" xfId="0" applyFont="1" applyFill="1" applyBorder="1" applyAlignment="1">
      <alignment horizontal="right" vertical="center"/>
    </xf>
    <xf numFmtId="0" fontId="30" fillId="0" borderId="0" xfId="0" applyFont="1"/>
    <xf numFmtId="167" fontId="68" fillId="0" borderId="9" xfId="0" applyNumberFormat="1" applyFont="1" applyFill="1" applyBorder="1" applyAlignment="1">
      <alignment vertical="center"/>
    </xf>
    <xf numFmtId="0" fontId="38" fillId="0" borderId="0" xfId="0" applyFont="1"/>
    <xf numFmtId="0" fontId="63" fillId="26" borderId="9" xfId="0" applyFont="1" applyFill="1" applyBorder="1" applyAlignment="1">
      <alignment vertical="center"/>
    </xf>
    <xf numFmtId="0" fontId="47" fillId="0" borderId="0" xfId="0" applyFont="1" applyFill="1"/>
    <xf numFmtId="0" fontId="26" fillId="0" borderId="0" xfId="0" applyFont="1" applyFill="1"/>
    <xf numFmtId="3" fontId="57" fillId="26" borderId="9" xfId="0" applyNumberFormat="1" applyFont="1" applyFill="1" applyBorder="1" applyAlignment="1">
      <alignment horizontal="left" vertical="center" indent="1"/>
    </xf>
    <xf numFmtId="3" fontId="57" fillId="0" borderId="9" xfId="0" applyNumberFormat="1" applyFont="1" applyBorder="1" applyAlignment="1">
      <alignment horizontal="left" vertical="center" indent="1"/>
    </xf>
    <xf numFmtId="0" fontId="38" fillId="0" borderId="0" xfId="41" applyFont="1" applyFill="1" applyBorder="1" applyAlignment="1">
      <alignment vertical="center" wrapText="1"/>
    </xf>
    <xf numFmtId="0" fontId="63" fillId="0" borderId="9" xfId="0" applyFont="1" applyFill="1" applyBorder="1" applyAlignment="1">
      <alignment vertical="center" wrapText="1"/>
    </xf>
    <xf numFmtId="0" fontId="57" fillId="0" borderId="9" xfId="0" applyFont="1" applyFill="1" applyBorder="1" applyAlignment="1">
      <alignment horizontal="left" vertical="center" wrapText="1" indent="1"/>
    </xf>
    <xf numFmtId="0" fontId="63" fillId="26" borderId="9" xfId="0" applyFont="1" applyFill="1" applyBorder="1" applyAlignment="1">
      <alignment vertical="center" wrapText="1"/>
    </xf>
    <xf numFmtId="0" fontId="61" fillId="0" borderId="0" xfId="0" applyFont="1" applyFill="1" applyBorder="1"/>
    <xf numFmtId="0" fontId="41" fillId="0" borderId="0" xfId="0" applyFont="1"/>
    <xf numFmtId="0" fontId="49" fillId="0" borderId="0" xfId="31" applyFont="1" applyAlignment="1" applyProtection="1"/>
    <xf numFmtId="0" fontId="63" fillId="0" borderId="9" xfId="0" applyFont="1" applyFill="1" applyBorder="1" applyAlignment="1">
      <alignment vertical="center"/>
    </xf>
    <xf numFmtId="0" fontId="57" fillId="0" borderId="9" xfId="0" applyFont="1" applyFill="1" applyBorder="1" applyAlignment="1">
      <alignment horizontal="left" vertical="center" indent="1"/>
    </xf>
    <xf numFmtId="0" fontId="46" fillId="0" borderId="0" xfId="0" applyFont="1"/>
    <xf numFmtId="3" fontId="50" fillId="0" borderId="9" xfId="0" applyNumberFormat="1" applyFont="1" applyBorder="1" applyAlignment="1">
      <alignment horizontal="right" vertical="center" wrapText="1"/>
    </xf>
    <xf numFmtId="3" fontId="50" fillId="0" borderId="9" xfId="0" applyNumberFormat="1" applyFont="1" applyFill="1" applyBorder="1" applyAlignment="1">
      <alignment horizontal="right" vertical="center" wrapText="1"/>
    </xf>
    <xf numFmtId="3" fontId="50" fillId="26" borderId="9" xfId="0" applyNumberFormat="1" applyFont="1" applyFill="1" applyBorder="1" applyAlignment="1">
      <alignment horizontal="right" vertical="center" wrapText="1"/>
    </xf>
    <xf numFmtId="3" fontId="61" fillId="0" borderId="0" xfId="0" applyNumberFormat="1" applyFont="1" applyBorder="1" applyAlignment="1">
      <alignment horizontal="center"/>
    </xf>
    <xf numFmtId="3" fontId="51" fillId="0" borderId="0" xfId="0" applyNumberFormat="1" applyFont="1" applyBorder="1"/>
    <xf numFmtId="0" fontId="30" fillId="0" borderId="0" xfId="0" applyFont="1" applyBorder="1" applyAlignment="1">
      <alignment vertical="center"/>
    </xf>
    <xf numFmtId="3" fontId="63" fillId="0" borderId="9" xfId="0" applyNumberFormat="1" applyFont="1" applyBorder="1" applyAlignment="1">
      <alignment horizontal="right" vertical="center"/>
    </xf>
    <xf numFmtId="3" fontId="63" fillId="26" borderId="9" xfId="0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3" fontId="51" fillId="0" borderId="0" xfId="0" applyNumberFormat="1" applyFont="1" applyFill="1" applyBorder="1"/>
    <xf numFmtId="0" fontId="62" fillId="0" borderId="0" xfId="0" applyFont="1" applyFill="1" applyBorder="1"/>
    <xf numFmtId="3" fontId="31" fillId="0" borderId="0" xfId="0" applyNumberFormat="1" applyFont="1" applyFill="1" applyBorder="1"/>
    <xf numFmtId="0" fontId="32" fillId="0" borderId="0" xfId="0" applyFont="1" applyFill="1" applyBorder="1" applyAlignment="1">
      <alignment vertical="center"/>
    </xf>
    <xf numFmtId="0" fontId="33" fillId="0" borderId="0" xfId="31" applyFont="1" applyFill="1" applyBorder="1" applyAlignment="1" applyProtection="1"/>
    <xf numFmtId="0" fontId="30" fillId="0" borderId="0" xfId="0" applyFont="1" applyFill="1" applyBorder="1" applyAlignment="1">
      <alignment vertical="center"/>
    </xf>
    <xf numFmtId="3" fontId="61" fillId="0" borderId="0" xfId="0" applyNumberFormat="1" applyFont="1" applyFill="1" applyBorder="1" applyAlignment="1">
      <alignment horizontal="center"/>
    </xf>
    <xf numFmtId="4" fontId="61" fillId="0" borderId="0" xfId="0" applyNumberFormat="1" applyFont="1" applyFill="1" applyBorder="1" applyAlignment="1">
      <alignment horizontal="center"/>
    </xf>
    <xf numFmtId="9" fontId="41" fillId="0" borderId="0" xfId="45" applyFont="1" applyFill="1" applyBorder="1" applyAlignment="1">
      <alignment horizontal="center"/>
    </xf>
    <xf numFmtId="3" fontId="61" fillId="0" borderId="0" xfId="0" applyNumberFormat="1" applyFont="1" applyFill="1" applyBorder="1" applyAlignment="1">
      <alignment horizontal="right"/>
    </xf>
    <xf numFmtId="3" fontId="63" fillId="0" borderId="9" xfId="0" applyNumberFormat="1" applyFont="1" applyFill="1" applyBorder="1" applyAlignment="1">
      <alignment horizontal="right" vertical="center"/>
    </xf>
    <xf numFmtId="0" fontId="57" fillId="24" borderId="9" xfId="0" applyFont="1" applyFill="1" applyBorder="1" applyAlignment="1">
      <alignment horizontal="left" vertical="center" wrapText="1" indent="1"/>
    </xf>
    <xf numFmtId="3" fontId="63" fillId="24" borderId="9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center" vertical="center"/>
    </xf>
    <xf numFmtId="0" fontId="22" fillId="0" borderId="0" xfId="0" applyFont="1" applyBorder="1"/>
    <xf numFmtId="0" fontId="29" fillId="0" borderId="0" xfId="0" applyFont="1" applyBorder="1"/>
    <xf numFmtId="168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3" fontId="35" fillId="0" borderId="9" xfId="0" applyNumberFormat="1" applyFont="1" applyBorder="1" applyAlignment="1">
      <alignment horizontal="right" vertical="center"/>
    </xf>
    <xf numFmtId="3" fontId="35" fillId="26" borderId="9" xfId="0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/>
    <xf numFmtId="167" fontId="63" fillId="0" borderId="9" xfId="0" applyNumberFormat="1" applyFont="1" applyBorder="1" applyAlignment="1">
      <alignment vertical="center" wrapText="1"/>
    </xf>
    <xf numFmtId="167" fontId="63" fillId="26" borderId="9" xfId="0" applyNumberFormat="1" applyFont="1" applyFill="1" applyBorder="1" applyAlignment="1">
      <alignment vertical="center" wrapText="1"/>
    </xf>
    <xf numFmtId="0" fontId="29" fillId="0" borderId="0" xfId="41" applyFont="1" applyFill="1" applyBorder="1"/>
    <xf numFmtId="3" fontId="35" fillId="0" borderId="9" xfId="41" applyNumberFormat="1" applyFont="1" applyFill="1" applyBorder="1" applyAlignment="1">
      <alignment vertical="center" wrapText="1"/>
    </xf>
    <xf numFmtId="3" fontId="57" fillId="0" borderId="9" xfId="41" applyNumberFormat="1" applyFont="1" applyFill="1" applyBorder="1" applyAlignment="1">
      <alignment horizontal="left" vertical="center" wrapText="1" indent="1"/>
    </xf>
    <xf numFmtId="3" fontId="57" fillId="26" borderId="9" xfId="41" applyNumberFormat="1" applyFont="1" applyFill="1" applyBorder="1" applyAlignment="1">
      <alignment horizontal="left" vertical="center" wrapText="1" indent="1"/>
    </xf>
    <xf numFmtId="3" fontId="35" fillId="26" borderId="9" xfId="41" applyNumberFormat="1" applyFont="1" applyFill="1" applyBorder="1" applyAlignment="1">
      <alignment vertical="center" wrapText="1"/>
    </xf>
    <xf numFmtId="3" fontId="23" fillId="26" borderId="9" xfId="41" applyNumberFormat="1" applyFont="1" applyFill="1" applyBorder="1" applyAlignment="1">
      <alignment vertical="center" wrapText="1"/>
    </xf>
    <xf numFmtId="0" fontId="29" fillId="0" borderId="0" xfId="41" applyFont="1"/>
    <xf numFmtId="0" fontId="22" fillId="0" borderId="0" xfId="41" applyFont="1" applyFill="1" applyBorder="1"/>
    <xf numFmtId="3" fontId="35" fillId="0" borderId="9" xfId="41" applyNumberFormat="1" applyFont="1" applyFill="1" applyBorder="1" applyAlignment="1">
      <alignment horizontal="right" vertical="center" wrapText="1"/>
    </xf>
    <xf numFmtId="3" fontId="23" fillId="0" borderId="9" xfId="41" applyNumberFormat="1" applyFont="1" applyFill="1" applyBorder="1" applyAlignment="1">
      <alignment horizontal="right" vertical="center" wrapText="1"/>
    </xf>
    <xf numFmtId="3" fontId="23" fillId="29" borderId="9" xfId="41" applyNumberFormat="1" applyFont="1" applyFill="1" applyBorder="1" applyAlignment="1">
      <alignment horizontal="right" vertical="center" wrapText="1"/>
    </xf>
    <xf numFmtId="3" fontId="35" fillId="26" borderId="9" xfId="41" applyNumberFormat="1" applyFont="1" applyFill="1" applyBorder="1" applyAlignment="1">
      <alignment horizontal="right" vertical="center" wrapText="1"/>
    </xf>
    <xf numFmtId="3" fontId="23" fillId="26" borderId="9" xfId="41" applyNumberFormat="1" applyFont="1" applyFill="1" applyBorder="1" applyAlignment="1">
      <alignment horizontal="right" vertical="center" wrapText="1"/>
    </xf>
    <xf numFmtId="167" fontId="35" fillId="0" borderId="9" xfId="41" applyNumberFormat="1" applyFont="1" applyFill="1" applyBorder="1" applyAlignment="1">
      <alignment horizontal="right" vertical="center" wrapText="1"/>
    </xf>
    <xf numFmtId="167" fontId="35" fillId="26" borderId="9" xfId="41" applyNumberFormat="1" applyFont="1" applyFill="1" applyBorder="1" applyAlignment="1">
      <alignment horizontal="right" vertical="center" wrapText="1"/>
    </xf>
    <xf numFmtId="3" fontId="30" fillId="0" borderId="0" xfId="41" applyNumberFormat="1" applyFont="1"/>
    <xf numFmtId="3" fontId="29" fillId="0" borderId="0" xfId="41" applyNumberFormat="1" applyFont="1"/>
    <xf numFmtId="4" fontId="50" fillId="0" borderId="9" xfId="41" applyNumberFormat="1" applyFont="1" applyFill="1" applyBorder="1" applyAlignment="1">
      <alignment horizontal="right" vertical="center" wrapText="1"/>
    </xf>
    <xf numFmtId="4" fontId="50" fillId="26" borderId="9" xfId="41" applyNumberFormat="1" applyFont="1" applyFill="1" applyBorder="1" applyAlignment="1">
      <alignment horizontal="right" vertical="center" wrapText="1"/>
    </xf>
    <xf numFmtId="3" fontId="30" fillId="0" borderId="0" xfId="41" applyNumberFormat="1" applyFont="1" applyFill="1" applyBorder="1"/>
    <xf numFmtId="3" fontId="29" fillId="0" borderId="0" xfId="41" applyNumberFormat="1" applyFont="1" applyFill="1" applyBorder="1"/>
    <xf numFmtId="9" fontId="35" fillId="0" borderId="9" xfId="46" applyFont="1" applyFill="1" applyBorder="1" applyAlignment="1">
      <alignment horizontal="right" vertical="center" wrapText="1"/>
    </xf>
    <xf numFmtId="9" fontId="35" fillId="26" borderId="9" xfId="46" applyFont="1" applyFill="1" applyBorder="1" applyAlignment="1">
      <alignment horizontal="right" vertical="center" wrapText="1"/>
    </xf>
    <xf numFmtId="0" fontId="33" fillId="24" borderId="0" xfId="31" applyFont="1" applyFill="1" applyAlignment="1" applyProtection="1"/>
    <xf numFmtId="0" fontId="29" fillId="24" borderId="0" xfId="41" applyFont="1" applyFill="1"/>
    <xf numFmtId="0" fontId="22" fillId="24" borderId="0" xfId="41" applyFont="1" applyFill="1"/>
    <xf numFmtId="3" fontId="22" fillId="0" borderId="0" xfId="41" applyNumberFormat="1" applyFont="1"/>
    <xf numFmtId="3" fontId="29" fillId="0" borderId="0" xfId="41" applyNumberFormat="1" applyFont="1" applyAlignment="1">
      <alignment vertical="top" wrapText="1"/>
    </xf>
    <xf numFmtId="3" fontId="41" fillId="0" borderId="0" xfId="41" applyNumberFormat="1" applyFont="1" applyAlignment="1">
      <alignment vertical="top" wrapText="1"/>
    </xf>
    <xf numFmtId="3" fontId="35" fillId="0" borderId="9" xfId="41" applyNumberFormat="1" applyFont="1" applyBorder="1" applyAlignment="1">
      <alignment vertical="center" wrapText="1"/>
    </xf>
    <xf numFmtId="3" fontId="57" fillId="0" borderId="9" xfId="41" applyNumberFormat="1" applyFont="1" applyBorder="1" applyAlignment="1">
      <alignment horizontal="left" vertical="center" wrapText="1" indent="1"/>
    </xf>
    <xf numFmtId="9" fontId="35" fillId="0" borderId="9" xfId="46" applyFont="1" applyBorder="1" applyAlignment="1">
      <alignment horizontal="right" vertical="center" wrapText="1"/>
    </xf>
    <xf numFmtId="9" fontId="23" fillId="0" borderId="9" xfId="46" applyFont="1" applyBorder="1" applyAlignment="1">
      <alignment horizontal="right" vertical="center" wrapText="1"/>
    </xf>
    <xf numFmtId="9" fontId="23" fillId="26" borderId="9" xfId="46" applyFont="1" applyFill="1" applyBorder="1" applyAlignment="1">
      <alignment horizontal="right" vertical="center" wrapText="1"/>
    </xf>
    <xf numFmtId="0" fontId="38" fillId="0" borderId="0" xfId="41" applyFont="1"/>
    <xf numFmtId="3" fontId="40" fillId="0" borderId="0" xfId="41" applyNumberFormat="1" applyFont="1"/>
    <xf numFmtId="3" fontId="23" fillId="0" borderId="9" xfId="41" applyNumberFormat="1" applyFont="1" applyBorder="1" applyAlignment="1">
      <alignment vertical="center" wrapText="1"/>
    </xf>
    <xf numFmtId="3" fontId="39" fillId="0" borderId="0" xfId="41" applyNumberFormat="1" applyFont="1"/>
    <xf numFmtId="0" fontId="22" fillId="0" borderId="0" xfId="41" applyFont="1" applyAlignment="1">
      <alignment vertical="top" wrapText="1"/>
    </xf>
    <xf numFmtId="0" fontId="25" fillId="0" borderId="0" xfId="41" applyFont="1" applyAlignment="1">
      <alignment vertical="top" wrapText="1"/>
    </xf>
    <xf numFmtId="0" fontId="29" fillId="0" borderId="0" xfId="41" applyFont="1" applyAlignment="1">
      <alignment vertical="top" wrapText="1"/>
    </xf>
    <xf numFmtId="9" fontId="50" fillId="0" borderId="9" xfId="46" applyFont="1" applyBorder="1" applyAlignment="1">
      <alignment horizontal="right" vertical="center" wrapText="1"/>
    </xf>
    <xf numFmtId="9" fontId="43" fillId="0" borderId="9" xfId="46" applyFont="1" applyBorder="1" applyAlignment="1">
      <alignment horizontal="right" vertical="center" wrapText="1"/>
    </xf>
    <xf numFmtId="3" fontId="35" fillId="0" borderId="9" xfId="41" applyNumberFormat="1" applyFont="1" applyBorder="1" applyAlignment="1">
      <alignment horizontal="right" vertical="center" wrapText="1"/>
    </xf>
    <xf numFmtId="0" fontId="23" fillId="0" borderId="9" xfId="41" applyFont="1" applyBorder="1" applyAlignment="1">
      <alignment horizontal="right" vertical="center" wrapText="1"/>
    </xf>
    <xf numFmtId="0" fontId="23" fillId="26" borderId="9" xfId="41" applyFont="1" applyFill="1" applyBorder="1" applyAlignment="1">
      <alignment horizontal="right" vertical="center" wrapText="1"/>
    </xf>
    <xf numFmtId="0" fontId="30" fillId="0" borderId="0" xfId="41" applyFont="1"/>
    <xf numFmtId="0" fontId="30" fillId="0" borderId="0" xfId="41" applyFont="1" applyBorder="1" applyAlignment="1">
      <alignment horizontal="center"/>
    </xf>
    <xf numFmtId="168" fontId="30" fillId="0" borderId="0" xfId="41" applyNumberFormat="1" applyFont="1" applyBorder="1" applyAlignment="1">
      <alignment horizontal="right" vertical="center"/>
    </xf>
    <xf numFmtId="168" fontId="35" fillId="0" borderId="9" xfId="41" applyNumberFormat="1" applyFont="1" applyBorder="1" applyAlignment="1">
      <alignment horizontal="right" vertical="center"/>
    </xf>
    <xf numFmtId="168" fontId="35" fillId="26" borderId="9" xfId="41" applyNumberFormat="1" applyFont="1" applyFill="1" applyBorder="1" applyAlignment="1">
      <alignment horizontal="right" vertical="center"/>
    </xf>
    <xf numFmtId="3" fontId="38" fillId="0" borderId="0" xfId="41" applyNumberFormat="1" applyFont="1"/>
    <xf numFmtId="4" fontId="22" fillId="30" borderId="0" xfId="41" applyNumberFormat="1" applyFont="1" applyFill="1"/>
    <xf numFmtId="4" fontId="35" fillId="0" borderId="9" xfId="41" applyNumberFormat="1" applyFont="1" applyBorder="1" applyAlignment="1">
      <alignment horizontal="right" vertical="center"/>
    </xf>
    <xf numFmtId="4" fontId="23" fillId="0" borderId="9" xfId="41" applyNumberFormat="1" applyFont="1" applyBorder="1" applyAlignment="1">
      <alignment horizontal="right" vertical="center"/>
    </xf>
    <xf numFmtId="4" fontId="35" fillId="26" borderId="9" xfId="41" applyNumberFormat="1" applyFont="1" applyFill="1" applyBorder="1" applyAlignment="1">
      <alignment horizontal="right" vertical="center"/>
    </xf>
    <xf numFmtId="4" fontId="23" fillId="26" borderId="9" xfId="41" applyNumberFormat="1" applyFont="1" applyFill="1" applyBorder="1" applyAlignment="1">
      <alignment horizontal="right" vertical="center"/>
    </xf>
    <xf numFmtId="3" fontId="29" fillId="0" borderId="0" xfId="41" applyNumberFormat="1" applyFont="1" applyBorder="1"/>
    <xf numFmtId="3" fontId="26" fillId="0" borderId="0" xfId="41" applyNumberFormat="1" applyFont="1" applyBorder="1" applyAlignment="1">
      <alignment horizontal="center" vertical="center"/>
    </xf>
    <xf numFmtId="9" fontId="30" fillId="0" borderId="0" xfId="43" applyFont="1" applyBorder="1"/>
    <xf numFmtId="9" fontId="29" fillId="0" borderId="0" xfId="43" applyFont="1" applyBorder="1"/>
    <xf numFmtId="9" fontId="50" fillId="0" borderId="9" xfId="46" applyFont="1" applyBorder="1" applyAlignment="1">
      <alignment horizontal="right" vertical="center"/>
    </xf>
    <xf numFmtId="9" fontId="43" fillId="0" borderId="9" xfId="46" applyFont="1" applyBorder="1" applyAlignment="1">
      <alignment horizontal="right" vertical="center"/>
    </xf>
    <xf numFmtId="9" fontId="50" fillId="26" borderId="9" xfId="46" applyFont="1" applyFill="1" applyBorder="1" applyAlignment="1">
      <alignment horizontal="right" vertical="center"/>
    </xf>
    <xf numFmtId="9" fontId="43" fillId="26" borderId="9" xfId="46" applyFont="1" applyFill="1" applyBorder="1" applyAlignment="1">
      <alignment horizontal="right" vertical="center"/>
    </xf>
    <xf numFmtId="3" fontId="22" fillId="0" borderId="0" xfId="41" applyNumberFormat="1" applyFont="1" applyFill="1"/>
    <xf numFmtId="170" fontId="22" fillId="0" borderId="0" xfId="41" applyNumberFormat="1" applyFont="1" applyFill="1"/>
    <xf numFmtId="3" fontId="30" fillId="0" borderId="0" xfId="41" applyNumberFormat="1" applyFont="1" applyBorder="1" applyAlignment="1">
      <alignment horizontal="center" vertical="center"/>
    </xf>
    <xf numFmtId="3" fontId="30" fillId="0" borderId="0" xfId="41" applyNumberFormat="1" applyFont="1" applyBorder="1" applyAlignment="1">
      <alignment horizontal="right" vertical="center"/>
    </xf>
    <xf numFmtId="3" fontId="32" fillId="0" borderId="0" xfId="41" applyNumberFormat="1" applyFont="1"/>
    <xf numFmtId="3" fontId="32" fillId="0" borderId="0" xfId="41" applyNumberFormat="1" applyFont="1" applyFill="1"/>
    <xf numFmtId="3" fontId="35" fillId="0" borderId="9" xfId="41" applyNumberFormat="1" applyFont="1" applyBorder="1" applyAlignment="1">
      <alignment horizontal="right" vertical="center"/>
    </xf>
    <xf numFmtId="3" fontId="23" fillId="0" borderId="9" xfId="41" applyNumberFormat="1" applyFont="1" applyBorder="1" applyAlignment="1">
      <alignment horizontal="right" vertical="center"/>
    </xf>
    <xf numFmtId="3" fontId="35" fillId="26" borderId="9" xfId="41" applyNumberFormat="1" applyFont="1" applyFill="1" applyBorder="1" applyAlignment="1">
      <alignment horizontal="right" vertical="center"/>
    </xf>
    <xf numFmtId="3" fontId="23" fillId="26" borderId="9" xfId="41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3" fillId="0" borderId="9" xfId="0" applyFont="1" applyBorder="1" applyAlignment="1">
      <alignment horizontal="center" vertical="center" wrapText="1"/>
    </xf>
    <xf numFmtId="168" fontId="35" fillId="0" borderId="9" xfId="0" applyNumberFormat="1" applyFont="1" applyBorder="1" applyAlignment="1">
      <alignment horizontal="right" vertical="center"/>
    </xf>
    <xf numFmtId="168" fontId="35" fillId="26" borderId="9" xfId="0" applyNumberFormat="1" applyFont="1" applyFill="1" applyBorder="1" applyAlignment="1">
      <alignment horizontal="right" vertical="center"/>
    </xf>
    <xf numFmtId="0" fontId="35" fillId="26" borderId="9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63" fillId="0" borderId="9" xfId="0" applyFont="1" applyBorder="1" applyAlignment="1">
      <alignment horizontal="right" vertical="center" wrapText="1"/>
    </xf>
    <xf numFmtId="0" fontId="63" fillId="26" borderId="9" xfId="0" applyFont="1" applyFill="1" applyBorder="1" applyAlignment="1">
      <alignment horizontal="right" vertical="center" wrapText="1"/>
    </xf>
    <xf numFmtId="0" fontId="30" fillId="0" borderId="0" xfId="0" applyFont="1" applyBorder="1"/>
    <xf numFmtId="3" fontId="29" fillId="0" borderId="0" xfId="0" applyNumberFormat="1" applyFont="1" applyBorder="1"/>
    <xf numFmtId="4" fontId="35" fillId="0" borderId="9" xfId="0" applyNumberFormat="1" applyFont="1" applyBorder="1" applyAlignment="1">
      <alignment horizontal="right" vertical="center" wrapText="1"/>
    </xf>
    <xf numFmtId="4" fontId="35" fillId="26" borderId="9" xfId="0" applyNumberFormat="1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right" vertical="center" wrapText="1"/>
    </xf>
    <xf numFmtId="168" fontId="63" fillId="0" borderId="9" xfId="0" applyNumberFormat="1" applyFont="1" applyFill="1" applyBorder="1" applyAlignment="1">
      <alignment horizontal="right" vertical="center" wrapText="1"/>
    </xf>
    <xf numFmtId="168" fontId="63" fillId="26" borderId="9" xfId="0" applyNumberFormat="1" applyFont="1" applyFill="1" applyBorder="1" applyAlignment="1">
      <alignment horizontal="right" vertical="center" wrapText="1"/>
    </xf>
    <xf numFmtId="168" fontId="35" fillId="26" borderId="9" xfId="0" applyNumberFormat="1" applyFont="1" applyFill="1" applyBorder="1" applyAlignment="1">
      <alignment horizontal="right" vertical="center" wrapText="1"/>
    </xf>
    <xf numFmtId="167" fontId="63" fillId="0" borderId="9" xfId="0" applyNumberFormat="1" applyFont="1" applyBorder="1" applyAlignment="1">
      <alignment horizontal="right" vertical="center" wrapText="1"/>
    </xf>
    <xf numFmtId="2" fontId="63" fillId="0" borderId="9" xfId="0" applyNumberFormat="1" applyFont="1" applyBorder="1" applyAlignment="1">
      <alignment horizontal="right" vertical="center" wrapText="1"/>
    </xf>
    <xf numFmtId="167" fontId="63" fillId="26" borderId="9" xfId="0" applyNumberFormat="1" applyFont="1" applyFill="1" applyBorder="1" applyAlignment="1">
      <alignment horizontal="right" vertical="center" wrapText="1"/>
    </xf>
    <xf numFmtId="2" fontId="63" fillId="26" borderId="9" xfId="0" applyNumberFormat="1" applyFont="1" applyFill="1" applyBorder="1" applyAlignment="1">
      <alignment horizontal="right" vertical="center" wrapText="1"/>
    </xf>
    <xf numFmtId="168" fontId="22" fillId="0" borderId="0" xfId="0" applyNumberFormat="1" applyFont="1"/>
    <xf numFmtId="168" fontId="35" fillId="0" borderId="9" xfId="0" applyNumberFormat="1" applyFont="1" applyBorder="1" applyAlignment="1">
      <alignment vertical="center" wrapText="1"/>
    </xf>
    <xf numFmtId="168" fontId="35" fillId="23" borderId="9" xfId="0" applyNumberFormat="1" applyFont="1" applyFill="1" applyBorder="1" applyAlignment="1">
      <alignment vertical="center" wrapText="1"/>
    </xf>
    <xf numFmtId="0" fontId="57" fillId="23" borderId="9" xfId="0" applyFont="1" applyFill="1" applyBorder="1" applyAlignment="1">
      <alignment horizontal="left" vertical="center" wrapText="1" indent="1"/>
    </xf>
    <xf numFmtId="168" fontId="35" fillId="26" borderId="9" xfId="0" applyNumberFormat="1" applyFont="1" applyFill="1" applyBorder="1" applyAlignment="1">
      <alignment vertical="center" wrapText="1"/>
    </xf>
    <xf numFmtId="0" fontId="0" fillId="26" borderId="0" xfId="0" applyFill="1"/>
    <xf numFmtId="168" fontId="23" fillId="31" borderId="9" xfId="0" applyNumberFormat="1" applyFont="1" applyFill="1" applyBorder="1" applyAlignment="1">
      <alignment vertical="center"/>
    </xf>
    <xf numFmtId="3" fontId="23" fillId="31" borderId="9" xfId="0" applyNumberFormat="1" applyFont="1" applyFill="1" applyBorder="1" applyAlignment="1">
      <alignment horizontal="right" vertical="center" wrapText="1"/>
    </xf>
    <xf numFmtId="169" fontId="23" fillId="31" borderId="9" xfId="43" applyNumberFormat="1" applyFont="1" applyFill="1" applyBorder="1" applyAlignment="1">
      <alignment horizontal="right" vertical="center" wrapText="1"/>
    </xf>
    <xf numFmtId="9" fontId="23" fillId="31" borderId="9" xfId="43" applyFont="1" applyFill="1" applyBorder="1" applyAlignment="1">
      <alignment horizontal="right" vertical="center" wrapText="1"/>
    </xf>
    <xf numFmtId="167" fontId="43" fillId="31" borderId="9" xfId="0" applyNumberFormat="1" applyFont="1" applyFill="1" applyBorder="1" applyAlignment="1">
      <alignment horizontal="right" vertical="center"/>
    </xf>
    <xf numFmtId="2" fontId="43" fillId="31" borderId="9" xfId="0" applyNumberFormat="1" applyFont="1" applyFill="1" applyBorder="1" applyAlignment="1">
      <alignment horizontal="right" vertical="center"/>
    </xf>
    <xf numFmtId="168" fontId="43" fillId="31" borderId="9" xfId="0" applyNumberFormat="1" applyFont="1" applyFill="1" applyBorder="1" applyAlignment="1">
      <alignment horizontal="right" vertical="center" wrapText="1"/>
    </xf>
    <xf numFmtId="168" fontId="63" fillId="31" borderId="9" xfId="0" applyNumberFormat="1" applyFont="1" applyFill="1" applyBorder="1" applyAlignment="1">
      <alignment horizontal="right" vertical="center" wrapText="1"/>
    </xf>
    <xf numFmtId="0" fontId="63" fillId="28" borderId="9" xfId="0" applyNumberFormat="1" applyFont="1" applyFill="1" applyBorder="1" applyAlignment="1">
      <alignment horizontal="center" vertical="center" wrapText="1"/>
    </xf>
    <xf numFmtId="0" fontId="63" fillId="28" borderId="9" xfId="0" applyNumberFormat="1" applyFont="1" applyFill="1" applyBorder="1" applyAlignment="1">
      <alignment horizontal="center" vertical="center"/>
    </xf>
    <xf numFmtId="0" fontId="69" fillId="28" borderId="9" xfId="0" applyFont="1" applyFill="1" applyBorder="1" applyAlignment="1">
      <alignment horizontal="center" vertical="center" wrapText="1"/>
    </xf>
    <xf numFmtId="0" fontId="70" fillId="28" borderId="9" xfId="0" applyFont="1" applyFill="1" applyBorder="1" applyAlignment="1">
      <alignment horizontal="center" vertical="center" wrapText="1"/>
    </xf>
    <xf numFmtId="167" fontId="43" fillId="31" borderId="9" xfId="0" applyNumberFormat="1" applyFont="1" applyFill="1" applyBorder="1" applyAlignment="1">
      <alignment horizontal="right" vertical="center" wrapText="1"/>
    </xf>
    <xf numFmtId="3" fontId="63" fillId="0" borderId="9" xfId="0" applyNumberFormat="1" applyFont="1" applyFill="1" applyBorder="1" applyAlignment="1">
      <alignment horizontal="right" vertical="center" wrapText="1"/>
    </xf>
    <xf numFmtId="3" fontId="63" fillId="26" borderId="9" xfId="0" applyNumberFormat="1" applyFont="1" applyFill="1" applyBorder="1" applyAlignment="1">
      <alignment horizontal="right" vertical="center" wrapText="1"/>
    </xf>
    <xf numFmtId="3" fontId="70" fillId="31" borderId="9" xfId="0" applyNumberFormat="1" applyFont="1" applyFill="1" applyBorder="1" applyAlignment="1">
      <alignment horizontal="right" vertical="center" wrapText="1"/>
    </xf>
    <xf numFmtId="3" fontId="63" fillId="28" borderId="9" xfId="41" applyNumberFormat="1" applyFont="1" applyFill="1" applyBorder="1" applyAlignment="1">
      <alignment horizontal="center" vertical="center" wrapText="1"/>
    </xf>
    <xf numFmtId="3" fontId="70" fillId="28" borderId="9" xfId="41" applyNumberFormat="1" applyFont="1" applyFill="1" applyBorder="1" applyAlignment="1">
      <alignment horizontal="center" vertical="center" wrapText="1"/>
    </xf>
    <xf numFmtId="9" fontId="63" fillId="0" borderId="9" xfId="46" applyFont="1" applyBorder="1" applyAlignment="1">
      <alignment horizontal="right" vertical="center" wrapText="1"/>
    </xf>
    <xf numFmtId="9" fontId="70" fillId="0" borderId="9" xfId="46" applyFont="1" applyBorder="1" applyAlignment="1">
      <alignment horizontal="right" vertical="center" wrapText="1"/>
    </xf>
    <xf numFmtId="9" fontId="63" fillId="26" borderId="9" xfId="46" applyFont="1" applyFill="1" applyBorder="1" applyAlignment="1">
      <alignment horizontal="right" vertical="center" wrapText="1"/>
    </xf>
    <xf numFmtId="9" fontId="70" fillId="26" borderId="9" xfId="46" applyFont="1" applyFill="1" applyBorder="1" applyAlignment="1">
      <alignment horizontal="right" vertical="center" wrapText="1"/>
    </xf>
    <xf numFmtId="9" fontId="63" fillId="0" borderId="9" xfId="46" applyFont="1" applyFill="1" applyBorder="1" applyAlignment="1">
      <alignment horizontal="right" vertical="center" wrapText="1"/>
    </xf>
    <xf numFmtId="0" fontId="70" fillId="28" borderId="9" xfId="41" applyFont="1" applyFill="1" applyBorder="1" applyAlignment="1">
      <alignment horizontal="center" vertical="center" wrapText="1"/>
    </xf>
    <xf numFmtId="9" fontId="63" fillId="28" borderId="9" xfId="41" applyNumberFormat="1" applyFont="1" applyFill="1" applyBorder="1" applyAlignment="1">
      <alignment horizontal="center" vertical="center" wrapText="1"/>
    </xf>
    <xf numFmtId="3" fontId="23" fillId="31" borderId="9" xfId="0" applyNumberFormat="1" applyFont="1" applyFill="1" applyBorder="1" applyAlignment="1">
      <alignment horizontal="center" vertical="center" wrapText="1"/>
    </xf>
    <xf numFmtId="3" fontId="70" fillId="31" borderId="9" xfId="0" applyNumberFormat="1" applyFont="1" applyFill="1" applyBorder="1" applyAlignment="1">
      <alignment vertical="center"/>
    </xf>
    <xf numFmtId="0" fontId="70" fillId="28" borderId="9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70" fillId="31" borderId="9" xfId="0" applyFont="1" applyFill="1" applyBorder="1" applyAlignment="1">
      <alignment horizontal="center" vertical="center"/>
    </xf>
    <xf numFmtId="1" fontId="70" fillId="31" borderId="9" xfId="0" applyNumberFormat="1" applyFont="1" applyFill="1" applyBorder="1" applyAlignment="1">
      <alignment vertical="center"/>
    </xf>
    <xf numFmtId="0" fontId="43" fillId="31" borderId="9" xfId="0" applyFont="1" applyFill="1" applyBorder="1" applyAlignment="1">
      <alignment horizontal="center" vertical="center" wrapText="1"/>
    </xf>
    <xf numFmtId="0" fontId="70" fillId="31" borderId="9" xfId="0" applyFont="1" applyFill="1" applyBorder="1" applyAlignment="1">
      <alignment horizontal="center" vertical="center" wrapText="1"/>
    </xf>
    <xf numFmtId="3" fontId="70" fillId="31" borderId="9" xfId="0" applyNumberFormat="1" applyFont="1" applyFill="1" applyBorder="1" applyAlignment="1">
      <alignment vertical="center" wrapText="1"/>
    </xf>
    <xf numFmtId="168" fontId="70" fillId="31" borderId="9" xfId="0" applyNumberFormat="1" applyFont="1" applyFill="1" applyBorder="1" applyAlignment="1">
      <alignment vertical="center" wrapText="1"/>
    </xf>
    <xf numFmtId="3" fontId="63" fillId="0" borderId="9" xfId="0" applyNumberFormat="1" applyFont="1" applyBorder="1" applyAlignment="1">
      <alignment vertical="center" wrapText="1"/>
    </xf>
    <xf numFmtId="3" fontId="63" fillId="26" borderId="9" xfId="0" applyNumberFormat="1" applyFont="1" applyFill="1" applyBorder="1" applyAlignment="1">
      <alignment vertical="center" wrapText="1"/>
    </xf>
    <xf numFmtId="3" fontId="63" fillId="31" borderId="9" xfId="0" applyNumberFormat="1" applyFont="1" applyFill="1" applyBorder="1" applyAlignment="1">
      <alignment vertical="center" wrapText="1"/>
    </xf>
    <xf numFmtId="0" fontId="23" fillId="31" borderId="9" xfId="0" applyFont="1" applyFill="1" applyBorder="1" applyAlignment="1">
      <alignment vertical="center"/>
    </xf>
    <xf numFmtId="167" fontId="63" fillId="0" borderId="9" xfId="0" applyNumberFormat="1" applyFont="1" applyFill="1" applyBorder="1" applyAlignment="1">
      <alignment vertical="center" wrapText="1"/>
    </xf>
    <xf numFmtId="0" fontId="63" fillId="31" borderId="9" xfId="0" applyFont="1" applyFill="1" applyBorder="1" applyAlignment="1">
      <alignment vertical="center" wrapText="1"/>
    </xf>
    <xf numFmtId="3" fontId="63" fillId="31" borderId="9" xfId="0" applyNumberFormat="1" applyFont="1" applyFill="1" applyBorder="1" applyAlignment="1">
      <alignment horizontal="right" vertical="center" wrapText="1"/>
    </xf>
    <xf numFmtId="0" fontId="71" fillId="31" borderId="9" xfId="0" applyFont="1" applyFill="1" applyBorder="1" applyAlignment="1">
      <alignment horizontal="center" vertical="center" wrapText="1"/>
    </xf>
    <xf numFmtId="3" fontId="43" fillId="31" borderId="9" xfId="0" applyNumberFormat="1" applyFont="1" applyFill="1" applyBorder="1" applyAlignment="1">
      <alignment horizontal="right" vertical="center"/>
    </xf>
    <xf numFmtId="0" fontId="43" fillId="31" borderId="9" xfId="0" applyFont="1" applyFill="1" applyBorder="1" applyAlignment="1">
      <alignment horizontal="center" vertical="center"/>
    </xf>
    <xf numFmtId="3" fontId="23" fillId="31" borderId="9" xfId="0" applyNumberFormat="1" applyFont="1" applyFill="1" applyBorder="1" applyAlignment="1">
      <alignment horizontal="right" vertical="center"/>
    </xf>
    <xf numFmtId="3" fontId="63" fillId="0" borderId="9" xfId="0" applyNumberFormat="1" applyFont="1" applyFill="1" applyBorder="1" applyAlignment="1">
      <alignment vertical="center" wrapText="1"/>
    </xf>
    <xf numFmtId="2" fontId="43" fillId="31" borderId="9" xfId="0" applyNumberFormat="1" applyFont="1" applyFill="1" applyBorder="1" applyAlignment="1">
      <alignment vertical="center" wrapText="1"/>
    </xf>
    <xf numFmtId="3" fontId="23" fillId="31" borderId="9" xfId="41" applyNumberFormat="1" applyFont="1" applyFill="1" applyBorder="1" applyAlignment="1">
      <alignment vertical="center" wrapText="1"/>
    </xf>
    <xf numFmtId="9" fontId="63" fillId="0" borderId="9" xfId="41" applyNumberFormat="1" applyFont="1" applyFill="1" applyBorder="1" applyAlignment="1">
      <alignment horizontal="right" vertical="center" wrapText="1"/>
    </xf>
    <xf numFmtId="9" fontId="63" fillId="26" borderId="9" xfId="41" applyNumberFormat="1" applyFont="1" applyFill="1" applyBorder="1" applyAlignment="1">
      <alignment horizontal="right" vertical="center" wrapText="1"/>
    </xf>
    <xf numFmtId="9" fontId="70" fillId="31" borderId="9" xfId="41" applyNumberFormat="1" applyFont="1" applyFill="1" applyBorder="1" applyAlignment="1">
      <alignment horizontal="right" vertical="center" wrapText="1"/>
    </xf>
    <xf numFmtId="9" fontId="70" fillId="0" borderId="9" xfId="41" applyNumberFormat="1" applyFont="1" applyFill="1" applyBorder="1" applyAlignment="1">
      <alignment horizontal="right" vertical="center" wrapText="1"/>
    </xf>
    <xf numFmtId="9" fontId="70" fillId="26" borderId="9" xfId="41" applyNumberFormat="1" applyFont="1" applyFill="1" applyBorder="1" applyAlignment="1">
      <alignment horizontal="right" vertical="center" wrapText="1"/>
    </xf>
    <xf numFmtId="3" fontId="23" fillId="31" borderId="9" xfId="41" applyNumberFormat="1" applyFont="1" applyFill="1" applyBorder="1" applyAlignment="1">
      <alignment horizontal="right" vertical="center" wrapText="1"/>
    </xf>
    <xf numFmtId="167" fontId="23" fillId="31" borderId="9" xfId="41" applyNumberFormat="1" applyFont="1" applyFill="1" applyBorder="1" applyAlignment="1">
      <alignment vertical="center"/>
    </xf>
    <xf numFmtId="4" fontId="23" fillId="31" borderId="9" xfId="41" applyNumberFormat="1" applyFont="1" applyFill="1" applyBorder="1"/>
    <xf numFmtId="4" fontId="43" fillId="31" borderId="9" xfId="41" applyNumberFormat="1" applyFont="1" applyFill="1" applyBorder="1" applyAlignment="1">
      <alignment horizontal="right" vertical="center" wrapText="1"/>
    </xf>
    <xf numFmtId="9" fontId="35" fillId="31" borderId="9" xfId="46" applyFont="1" applyFill="1" applyBorder="1" applyAlignment="1">
      <alignment horizontal="right" vertical="center" wrapText="1"/>
    </xf>
    <xf numFmtId="9" fontId="23" fillId="31" borderId="9" xfId="46" applyFont="1" applyFill="1" applyBorder="1" applyAlignment="1">
      <alignment horizontal="right" vertical="center" wrapText="1"/>
    </xf>
    <xf numFmtId="3" fontId="70" fillId="31" borderId="9" xfId="41" applyNumberFormat="1" applyFont="1" applyFill="1" applyBorder="1" applyAlignment="1">
      <alignment horizontal="right" vertical="center" wrapText="1"/>
    </xf>
    <xf numFmtId="9" fontId="70" fillId="31" borderId="9" xfId="46" applyFont="1" applyFill="1" applyBorder="1" applyAlignment="1">
      <alignment horizontal="right" vertical="center" wrapText="1"/>
    </xf>
    <xf numFmtId="9" fontId="23" fillId="31" borderId="9" xfId="41" applyNumberFormat="1" applyFont="1" applyFill="1" applyBorder="1" applyAlignment="1">
      <alignment vertical="center" wrapText="1"/>
    </xf>
    <xf numFmtId="9" fontId="43" fillId="31" borderId="9" xfId="46" applyFont="1" applyFill="1" applyBorder="1" applyAlignment="1">
      <alignment horizontal="right" vertical="center" wrapText="1"/>
    </xf>
    <xf numFmtId="168" fontId="23" fillId="31" borderId="9" xfId="41" applyNumberFormat="1" applyFont="1" applyFill="1" applyBorder="1" applyAlignment="1">
      <alignment horizontal="right" vertical="center"/>
    </xf>
    <xf numFmtId="4" fontId="23" fillId="31" borderId="9" xfId="41" applyNumberFormat="1" applyFont="1" applyFill="1" applyBorder="1" applyAlignment="1">
      <alignment vertical="center"/>
    </xf>
    <xf numFmtId="2" fontId="23" fillId="31" borderId="9" xfId="43" applyNumberFormat="1" applyFont="1" applyFill="1" applyBorder="1" applyAlignment="1">
      <alignment horizontal="right" vertical="center"/>
    </xf>
    <xf numFmtId="4" fontId="23" fillId="31" borderId="9" xfId="41" applyNumberFormat="1" applyFont="1" applyFill="1" applyBorder="1" applyAlignment="1">
      <alignment horizontal="right" vertical="center"/>
    </xf>
    <xf numFmtId="9" fontId="23" fillId="31" borderId="9" xfId="43" applyFont="1" applyFill="1" applyBorder="1" applyAlignment="1">
      <alignment horizontal="right" vertical="center"/>
    </xf>
    <xf numFmtId="9" fontId="23" fillId="31" borderId="9" xfId="43" applyFont="1" applyFill="1" applyBorder="1" applyAlignment="1">
      <alignment vertical="center"/>
    </xf>
    <xf numFmtId="9" fontId="43" fillId="31" borderId="9" xfId="46" applyFont="1" applyFill="1" applyBorder="1" applyAlignment="1">
      <alignment horizontal="right" vertical="center"/>
    </xf>
    <xf numFmtId="3" fontId="23" fillId="31" borderId="9" xfId="41" applyNumberFormat="1" applyFont="1" applyFill="1" applyBorder="1" applyAlignment="1">
      <alignment horizontal="right" vertical="center"/>
    </xf>
    <xf numFmtId="168" fontId="23" fillId="31" borderId="9" xfId="0" applyNumberFormat="1" applyFont="1" applyFill="1" applyBorder="1" applyAlignment="1">
      <alignment horizontal="right" vertical="center"/>
    </xf>
    <xf numFmtId="0" fontId="43" fillId="31" borderId="9" xfId="0" applyFont="1" applyFill="1" applyBorder="1" applyAlignment="1">
      <alignment horizontal="right" vertical="center" wrapText="1"/>
    </xf>
    <xf numFmtId="0" fontId="70" fillId="31" borderId="9" xfId="0" applyFont="1" applyFill="1" applyBorder="1" applyAlignment="1">
      <alignment horizontal="right" vertical="center" wrapText="1"/>
    </xf>
    <xf numFmtId="4" fontId="23" fillId="31" borderId="9" xfId="0" applyNumberFormat="1" applyFont="1" applyFill="1" applyBorder="1" applyAlignment="1">
      <alignment horizontal="right" vertical="center" wrapText="1"/>
    </xf>
    <xf numFmtId="167" fontId="70" fillId="31" borderId="9" xfId="0" applyNumberFormat="1" applyFont="1" applyFill="1" applyBorder="1" applyAlignment="1">
      <alignment horizontal="right" vertical="center" wrapText="1"/>
    </xf>
    <xf numFmtId="3" fontId="63" fillId="23" borderId="9" xfId="0" applyNumberFormat="1" applyFont="1" applyFill="1" applyBorder="1" applyAlignment="1">
      <alignment vertical="center" wrapText="1"/>
    </xf>
    <xf numFmtId="0" fontId="72" fillId="32" borderId="9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72" fillId="0" borderId="0" xfId="0" applyFont="1"/>
    <xf numFmtId="0" fontId="73" fillId="0" borderId="0" xfId="0" applyFont="1"/>
    <xf numFmtId="0" fontId="72" fillId="0" borderId="9" xfId="0" applyFont="1" applyBorder="1" applyAlignment="1">
      <alignment horizontal="center" vertical="center"/>
    </xf>
    <xf numFmtId="0" fontId="72" fillId="26" borderId="9" xfId="0" applyFont="1" applyFill="1" applyBorder="1" applyAlignment="1">
      <alignment horizontal="center" vertical="center"/>
    </xf>
    <xf numFmtId="0" fontId="72" fillId="0" borderId="9" xfId="0" applyFont="1" applyBorder="1" applyAlignment="1">
      <alignment horizontal="center" vertical="center" wrapText="1"/>
    </xf>
    <xf numFmtId="0" fontId="72" fillId="26" borderId="9" xfId="0" applyFont="1" applyFill="1" applyBorder="1" applyAlignment="1">
      <alignment horizontal="center" vertical="center" wrapText="1"/>
    </xf>
    <xf numFmtId="0" fontId="72" fillId="0" borderId="9" xfId="0" applyFont="1" applyFill="1" applyBorder="1" applyAlignment="1">
      <alignment horizontal="center" vertical="center"/>
    </xf>
    <xf numFmtId="9" fontId="63" fillId="31" borderId="9" xfId="46" applyFont="1" applyFill="1" applyBorder="1" applyAlignment="1">
      <alignment horizontal="right" vertical="center" wrapText="1"/>
    </xf>
    <xf numFmtId="0" fontId="63" fillId="28" borderId="9" xfId="0" applyFont="1" applyFill="1" applyBorder="1" applyAlignment="1">
      <alignment horizontal="center" vertical="center" wrapText="1"/>
    </xf>
    <xf numFmtId="3" fontId="63" fillId="28" borderId="9" xfId="41" applyNumberFormat="1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0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 wrapText="1"/>
    </xf>
    <xf numFmtId="0" fontId="22" fillId="0" borderId="0" xfId="41" applyFont="1" applyAlignment="1">
      <alignment horizontal="left"/>
    </xf>
    <xf numFmtId="0" fontId="23" fillId="0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/>
    </xf>
    <xf numFmtId="0" fontId="94" fillId="24" borderId="0" xfId="0" applyFont="1" applyFill="1"/>
    <xf numFmtId="0" fontId="95" fillId="24" borderId="0" xfId="47" applyFont="1">
      <alignment horizontal="left" vertical="center" indent="2"/>
    </xf>
    <xf numFmtId="0" fontId="95" fillId="24" borderId="0" xfId="47" applyFont="1" applyAlignment="1">
      <alignment vertical="center"/>
    </xf>
    <xf numFmtId="0" fontId="95" fillId="24" borderId="0" xfId="47" applyFont="1" applyAlignment="1">
      <alignment horizontal="left" vertical="center" indent="9"/>
    </xf>
    <xf numFmtId="0" fontId="95" fillId="24" borderId="0" xfId="47" applyFont="1" applyAlignment="1">
      <alignment horizontal="left" vertical="center" indent="3"/>
    </xf>
    <xf numFmtId="0" fontId="95" fillId="24" borderId="0" xfId="47" applyFont="1" applyAlignment="1">
      <alignment horizontal="left" vertical="center" indent="5"/>
    </xf>
    <xf numFmtId="0" fontId="95" fillId="24" borderId="0" xfId="47" applyFont="1" applyAlignment="1">
      <alignment horizontal="left" vertical="center"/>
    </xf>
    <xf numFmtId="0" fontId="95" fillId="24" borderId="0" xfId="47" applyFont="1" applyAlignment="1">
      <alignment horizontal="left" vertical="center" indent="1"/>
    </xf>
    <xf numFmtId="0" fontId="95" fillId="24" borderId="0" xfId="47" applyFont="1" applyAlignment="1">
      <alignment horizontal="left" vertical="center" indent="10"/>
    </xf>
    <xf numFmtId="0" fontId="61" fillId="0" borderId="0" xfId="0" applyFont="1" applyAlignment="1">
      <alignment horizontal="left"/>
    </xf>
    <xf numFmtId="0" fontId="95" fillId="24" borderId="0" xfId="47" applyFont="1" applyAlignment="1">
      <alignment horizontal="left" vertical="center" indent="4"/>
    </xf>
    <xf numFmtId="0" fontId="99" fillId="0" borderId="0" xfId="0" applyFont="1"/>
    <xf numFmtId="0" fontId="95" fillId="24" borderId="0" xfId="47" applyFont="1" applyAlignment="1">
      <alignment horizontal="left" vertical="center" indent="13"/>
    </xf>
    <xf numFmtId="0" fontId="95" fillId="24" borderId="0" xfId="47" applyFont="1" applyAlignment="1">
      <alignment horizontal="left" vertical="center" indent="14"/>
    </xf>
    <xf numFmtId="0" fontId="55" fillId="0" borderId="9" xfId="31" applyFont="1" applyBorder="1" applyAlignment="1" applyProtection="1">
      <alignment horizontal="left" vertical="center" indent="1"/>
    </xf>
    <xf numFmtId="0" fontId="64" fillId="27" borderId="0" xfId="0" applyFont="1" applyFill="1" applyAlignment="1">
      <alignment horizontal="right" vertical="center" wrapText="1"/>
    </xf>
    <xf numFmtId="0" fontId="55" fillId="26" borderId="9" xfId="31" applyFont="1" applyFill="1" applyBorder="1" applyAlignment="1" applyProtection="1">
      <alignment horizontal="left" vertical="center" inden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1" xfId="0" applyFont="1" applyFill="1" applyBorder="1" applyAlignment="1">
      <alignment horizontal="center" vertical="center" wrapText="1"/>
    </xf>
    <xf numFmtId="0" fontId="74" fillId="28" borderId="12" xfId="0" applyFont="1" applyFill="1" applyBorder="1" applyAlignment="1">
      <alignment horizontal="center" vertical="center" wrapText="1"/>
    </xf>
    <xf numFmtId="0" fontId="72" fillId="32" borderId="9" xfId="0" applyFont="1" applyFill="1" applyBorder="1" applyAlignment="1">
      <alignment horizontal="center" vertical="center" wrapText="1"/>
    </xf>
    <xf numFmtId="0" fontId="55" fillId="26" borderId="9" xfId="31" applyFont="1" applyFill="1" applyBorder="1" applyAlignment="1" applyProtection="1">
      <alignment horizontal="left" vertical="center" wrapText="1" indent="1"/>
    </xf>
    <xf numFmtId="0" fontId="55" fillId="0" borderId="9" xfId="31" applyFont="1" applyBorder="1" applyAlignment="1" applyProtection="1">
      <alignment horizontal="left" vertical="center" wrapText="1" indent="1"/>
    </xf>
    <xf numFmtId="0" fontId="54" fillId="26" borderId="9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/>
    </xf>
    <xf numFmtId="0" fontId="74" fillId="28" borderId="11" xfId="0" applyFont="1" applyFill="1" applyBorder="1" applyAlignment="1">
      <alignment horizontal="center" vertical="center"/>
    </xf>
    <xf numFmtId="0" fontId="74" fillId="28" borderId="12" xfId="0" applyFont="1" applyFill="1" applyBorder="1" applyAlignment="1">
      <alignment horizontal="center" vertical="center"/>
    </xf>
    <xf numFmtId="0" fontId="66" fillId="33" borderId="0" xfId="32" applyFont="1" applyFill="1" applyAlignment="1" applyProtection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67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indent="1"/>
    </xf>
    <xf numFmtId="0" fontId="23" fillId="31" borderId="9" xfId="0" applyFont="1" applyFill="1" applyBorder="1" applyAlignment="1">
      <alignment horizontal="center" vertical="center" wrapText="1"/>
    </xf>
    <xf numFmtId="0" fontId="43" fillId="31" borderId="9" xfId="0" applyFont="1" applyFill="1" applyBorder="1" applyAlignment="1">
      <alignment horizontal="center" vertical="center" wrapText="1"/>
    </xf>
    <xf numFmtId="0" fontId="63" fillId="28" borderId="9" xfId="0" applyFont="1" applyFill="1" applyBorder="1" applyAlignment="1">
      <alignment horizontal="center" vertical="center"/>
    </xf>
    <xf numFmtId="0" fontId="63" fillId="28" borderId="9" xfId="0" applyFont="1" applyFill="1" applyBorder="1" applyAlignment="1">
      <alignment horizontal="center" vertical="center" wrapText="1"/>
    </xf>
    <xf numFmtId="0" fontId="75" fillId="34" borderId="0" xfId="0" applyFont="1" applyFill="1" applyAlignment="1">
      <alignment horizontal="left" vertical="center" inden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indent="1"/>
    </xf>
    <xf numFmtId="0" fontId="70" fillId="28" borderId="9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/>
    </xf>
    <xf numFmtId="0" fontId="23" fillId="31" borderId="12" xfId="0" applyFont="1" applyFill="1" applyBorder="1" applyAlignment="1">
      <alignment horizontal="center" vertical="center"/>
    </xf>
    <xf numFmtId="0" fontId="75" fillId="34" borderId="0" xfId="0" applyFont="1" applyFill="1" applyBorder="1" applyAlignment="1">
      <alignment horizontal="left" vertical="center" indent="1"/>
    </xf>
    <xf numFmtId="0" fontId="70" fillId="31" borderId="9" xfId="0" applyFont="1" applyFill="1" applyBorder="1" applyAlignment="1">
      <alignment horizontal="center" vertical="center" wrapText="1"/>
    </xf>
    <xf numFmtId="0" fontId="63" fillId="28" borderId="9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indent="1"/>
    </xf>
    <xf numFmtId="0" fontId="29" fillId="35" borderId="0" xfId="0" applyFont="1" applyFill="1" applyAlignment="1">
      <alignment horizontal="left" vertical="center" indent="1"/>
    </xf>
    <xf numFmtId="0" fontId="67" fillId="0" borderId="0" xfId="0" applyFont="1" applyFill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95" fillId="24" borderId="0" xfId="47" applyFont="1" applyAlignment="1">
      <alignment horizontal="left" vertical="center" indent="3"/>
    </xf>
    <xf numFmtId="3" fontId="23" fillId="31" borderId="9" xfId="41" applyNumberFormat="1" applyFont="1" applyFill="1" applyBorder="1" applyAlignment="1">
      <alignment horizontal="center" vertical="center"/>
    </xf>
    <xf numFmtId="3" fontId="63" fillId="28" borderId="9" xfId="41" applyNumberFormat="1" applyFont="1" applyFill="1" applyBorder="1" applyAlignment="1">
      <alignment horizontal="center" vertical="center"/>
    </xf>
    <xf numFmtId="3" fontId="70" fillId="28" borderId="9" xfId="41" applyNumberFormat="1" applyFont="1" applyFill="1" applyBorder="1" applyAlignment="1">
      <alignment horizontal="center" vertical="center"/>
    </xf>
    <xf numFmtId="3" fontId="63" fillId="28" borderId="9" xfId="41" applyNumberFormat="1" applyFont="1" applyFill="1" applyBorder="1" applyAlignment="1">
      <alignment horizontal="center" vertical="center" wrapText="1"/>
    </xf>
    <xf numFmtId="3" fontId="76" fillId="0" borderId="0" xfId="41" applyNumberFormat="1" applyFont="1" applyAlignment="1">
      <alignment horizontal="left" vertical="center" indent="1"/>
    </xf>
    <xf numFmtId="3" fontId="77" fillId="26" borderId="0" xfId="41" applyNumberFormat="1" applyFont="1" applyFill="1" applyBorder="1" applyAlignment="1">
      <alignment horizontal="center"/>
    </xf>
    <xf numFmtId="3" fontId="43" fillId="31" borderId="9" xfId="4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 wrapText="1" indent="1"/>
    </xf>
    <xf numFmtId="0" fontId="63" fillId="28" borderId="9" xfId="41" applyFont="1" applyFill="1" applyBorder="1" applyAlignment="1">
      <alignment horizontal="center" vertical="center" wrapText="1"/>
    </xf>
    <xf numFmtId="0" fontId="23" fillId="31" borderId="9" xfId="41" applyFont="1" applyFill="1" applyBorder="1" applyAlignment="1">
      <alignment horizontal="center" vertical="center"/>
    </xf>
    <xf numFmtId="0" fontId="95" fillId="24" borderId="0" xfId="47" applyFont="1" applyAlignment="1">
      <alignment horizontal="left" vertical="center" indent="4"/>
    </xf>
    <xf numFmtId="0" fontId="78" fillId="26" borderId="0" xfId="41" applyFont="1" applyFill="1" applyAlignment="1">
      <alignment horizontal="center" vertical="center"/>
    </xf>
    <xf numFmtId="0" fontId="95" fillId="24" borderId="0" xfId="47" applyFont="1">
      <alignment horizontal="left" vertical="center" indent="2"/>
    </xf>
    <xf numFmtId="0" fontId="23" fillId="31" borderId="9" xfId="41" applyFont="1" applyFill="1" applyBorder="1" applyAlignment="1">
      <alignment horizontal="center" vertical="center" wrapText="1"/>
    </xf>
    <xf numFmtId="3" fontId="70" fillId="28" borderId="9" xfId="41" applyNumberFormat="1" applyFont="1" applyFill="1" applyBorder="1" applyAlignment="1">
      <alignment horizontal="center" vertical="center" wrapText="1"/>
    </xf>
    <xf numFmtId="3" fontId="79" fillId="0" borderId="0" xfId="41" applyNumberFormat="1" applyFont="1" applyAlignment="1">
      <alignment horizontal="left" vertical="center" indent="1"/>
    </xf>
    <xf numFmtId="0" fontId="70" fillId="28" borderId="9" xfId="41" applyFont="1" applyFill="1" applyBorder="1" applyAlignment="1">
      <alignment horizontal="center" vertical="center" wrapText="1"/>
    </xf>
    <xf numFmtId="3" fontId="23" fillId="31" borderId="9" xfId="41" applyNumberFormat="1" applyFont="1" applyFill="1" applyBorder="1" applyAlignment="1">
      <alignment horizontal="center" vertical="center" wrapText="1"/>
    </xf>
    <xf numFmtId="3" fontId="43" fillId="31" borderId="9" xfId="41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indent="1"/>
    </xf>
    <xf numFmtId="0" fontId="64" fillId="27" borderId="0" xfId="0" applyFont="1" applyFill="1" applyAlignment="1">
      <alignment horizontal="right" vertical="center" wrapText="1" indent="1"/>
    </xf>
    <xf numFmtId="0" fontId="23" fillId="29" borderId="9" xfId="41" applyFont="1" applyFill="1" applyBorder="1" applyAlignment="1">
      <alignment horizontal="center" vertical="center" wrapText="1"/>
    </xf>
    <xf numFmtId="0" fontId="95" fillId="24" borderId="0" xfId="47" applyFont="1" applyAlignment="1">
      <alignment horizontal="left" vertical="center" indent="6"/>
    </xf>
    <xf numFmtId="0" fontId="70" fillId="31" borderId="9" xfId="41" applyFont="1" applyFill="1" applyBorder="1" applyAlignment="1">
      <alignment horizontal="center" vertical="center" wrapText="1"/>
    </xf>
    <xf numFmtId="0" fontId="95" fillId="24" borderId="0" xfId="47" applyFont="1" applyAlignment="1">
      <alignment horizontal="left" vertical="center" indent="5"/>
    </xf>
    <xf numFmtId="0" fontId="0" fillId="34" borderId="0" xfId="0" applyFont="1" applyFill="1" applyAlignment="1">
      <alignment horizontal="left" vertical="center" indent="1"/>
    </xf>
    <xf numFmtId="0" fontId="80" fillId="34" borderId="0" xfId="0" applyFont="1" applyFill="1" applyAlignment="1">
      <alignment horizontal="left" vertical="center" indent="1"/>
    </xf>
    <xf numFmtId="0" fontId="95" fillId="24" borderId="0" xfId="47" applyFont="1" applyAlignment="1">
      <alignment horizontal="left" vertical="center" indent="9"/>
    </xf>
    <xf numFmtId="0" fontId="95" fillId="24" borderId="0" xfId="47" applyFont="1" applyAlignment="1">
      <alignment horizontal="left" vertical="center" indent="10"/>
    </xf>
    <xf numFmtId="0" fontId="29" fillId="0" borderId="0" xfId="0" applyFont="1" applyFill="1" applyBorder="1" applyAlignment="1">
      <alignment horizontal="left" vertical="center" indent="1"/>
    </xf>
    <xf numFmtId="0" fontId="81" fillId="0" borderId="0" xfId="0" applyFont="1" applyAlignment="1">
      <alignment horizontal="left" vertical="center"/>
    </xf>
    <xf numFmtId="0" fontId="41" fillId="35" borderId="0" xfId="0" applyFont="1" applyFill="1" applyAlignment="1">
      <alignment horizontal="left" vertical="center" indent="1"/>
    </xf>
    <xf numFmtId="0" fontId="82" fillId="0" borderId="0" xfId="0" applyFont="1" applyAlignment="1">
      <alignment horizontal="left" vertical="center" indent="1"/>
    </xf>
    <xf numFmtId="0" fontId="26" fillId="0" borderId="0" xfId="0" applyFont="1" applyBorder="1" applyAlignment="1">
      <alignment horizontal="left" vertical="center" indent="1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41" fillId="0" borderId="0" xfId="0" applyFont="1" applyFill="1" applyBorder="1" applyAlignment="1">
      <alignment horizontal="left" vertical="center" indent="1"/>
    </xf>
    <xf numFmtId="0" fontId="83" fillId="34" borderId="0" xfId="0" applyFont="1" applyFill="1" applyAlignment="1">
      <alignment horizontal="left" vertical="center" indent="1"/>
    </xf>
    <xf numFmtId="0" fontId="26" fillId="35" borderId="0" xfId="0" applyFont="1" applyFill="1" applyAlignment="1">
      <alignment horizontal="left" vertical="center" indent="1"/>
    </xf>
    <xf numFmtId="0" fontId="64" fillId="27" borderId="0" xfId="0" applyFont="1" applyFill="1" applyAlignment="1">
      <alignment horizontal="center" vertical="center" wrapText="1"/>
    </xf>
  </cellXfs>
  <cellStyles count="6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Advertencia" xfId="62" builtinId="11" hidden="1"/>
    <cellStyle name="Buena" xfId="19"/>
    <cellStyle name="Calcular" xfId="60" builtinId="22" hidden="1"/>
    <cellStyle name="Cálculo" xfId="20"/>
    <cellStyle name="Celda comprob." xfId="61" builtinId="23" hidden="1"/>
    <cellStyle name="Celda de comprobación" xfId="21"/>
    <cellStyle name="Celda vinculada" xfId="22"/>
    <cellStyle name="Correcto" xfId="59" builtinId="26" hidden="1"/>
    <cellStyle name="Encabez. 1" xfId="56" builtinId="16" hidden="1"/>
    <cellStyle name="Encabez. 2" xfId="57" builtinId="17" hidden="1"/>
    <cellStyle name="Encabezado 3" xfId="58" builtinId="18" hidden="1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Explicación" xfId="64" builtinId="53" hidden="1"/>
    <cellStyle name="Hipervínculo" xfId="31" builtinId="8"/>
    <cellStyle name="Hipervínculo 2" xfId="32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Incorrecto" xfId="33"/>
    <cellStyle name="Millares [0] 2" xfId="34"/>
    <cellStyle name="Millares [0] 3" xfId="35"/>
    <cellStyle name="Millares 2" xfId="36"/>
    <cellStyle name="Millares 3" xfId="37"/>
    <cellStyle name="Millares 4" xfId="38"/>
    <cellStyle name="Normal" xfId="0" builtinId="0"/>
    <cellStyle name="Normal 2" xfId="39"/>
    <cellStyle name="Normal 3" xfId="40"/>
    <cellStyle name="Normal 4" xfId="41"/>
    <cellStyle name="Nota" xfId="63" builtinId="10" hidden="1"/>
    <cellStyle name="Notas" xfId="42"/>
    <cellStyle name="Porcentual" xfId="43" builtinId="5"/>
    <cellStyle name="Porcentual 2" xfId="44"/>
    <cellStyle name="Porcentual 3" xfId="45"/>
    <cellStyle name="Porcentual 4" xfId="46"/>
    <cellStyle name="Prev" xfId="47"/>
    <cellStyle name="Salida" xfId="48"/>
    <cellStyle name="Texto de advertencia" xfId="49"/>
    <cellStyle name="Texto explicativo" xfId="50"/>
    <cellStyle name="Título" xfId="51"/>
    <cellStyle name="Título 1" xfId="52"/>
    <cellStyle name="Título 2" xfId="53"/>
    <cellStyle name="Título 3" xfId="54"/>
    <cellStyle name="Titulo CAF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theme" Target="theme/theme1.xml"/><Relationship Id="rId54" Type="http://schemas.openxmlformats.org/officeDocument/2006/relationships/styles" Target="styles.xml"/><Relationship Id="rId55" Type="http://schemas.openxmlformats.org/officeDocument/2006/relationships/sharedStrings" Target="sharedStrings.xml"/><Relationship Id="rId56" Type="http://schemas.openxmlformats.org/officeDocument/2006/relationships/calcChain" Target="calcChain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59967051071"/>
          <c:y val="0.0333333333333333"/>
          <c:w val="0.807248764415156"/>
          <c:h val="0.690905588856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'G1'!$K$9</c:f>
              <c:strCache>
                <c:ptCount val="1"/>
                <c:pt idx="0">
                  <c:v>Peatón</c:v>
                </c:pt>
              </c:strCache>
            </c:strRef>
          </c:tx>
          <c:spPr>
            <a:solidFill>
              <a:srgbClr val="FEDB56"/>
            </a:solidFill>
            <a:ln w="25400">
              <a:noFill/>
            </a:ln>
            <a:effectLst/>
          </c:spPr>
          <c:invertIfNegative val="0"/>
          <c:cat>
            <c:strRef>
              <c:f>'G1'!$I$10:$I$24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Rio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'G1'!$K$10:$K$24</c:f>
              <c:numCache>
                <c:formatCode>0.0</c:formatCode>
                <c:ptCount val="15"/>
                <c:pt idx="0">
                  <c:v>0.5</c:v>
                </c:pt>
                <c:pt idx="1">
                  <c:v>2.4349</c:v>
                </c:pt>
                <c:pt idx="2">
                  <c:v>5.4</c:v>
                </c:pt>
                <c:pt idx="3">
                  <c:v>2.15</c:v>
                </c:pt>
                <c:pt idx="4">
                  <c:v>0.0</c:v>
                </c:pt>
                <c:pt idx="5">
                  <c:v>19.0</c:v>
                </c:pt>
                <c:pt idx="6">
                  <c:v>2.5</c:v>
                </c:pt>
                <c:pt idx="7">
                  <c:v>1.18</c:v>
                </c:pt>
                <c:pt idx="8">
                  <c:v>1.67</c:v>
                </c:pt>
                <c:pt idx="9">
                  <c:v>0.993</c:v>
                </c:pt>
                <c:pt idx="10">
                  <c:v>0.69</c:v>
                </c:pt>
                <c:pt idx="11">
                  <c:v>0.0</c:v>
                </c:pt>
                <c:pt idx="12">
                  <c:v>1.0</c:v>
                </c:pt>
                <c:pt idx="13">
                  <c:v>5.54</c:v>
                </c:pt>
                <c:pt idx="14">
                  <c:v>7.4</c:v>
                </c:pt>
              </c:numCache>
            </c:numRef>
          </c:val>
        </c:ser>
        <c:ser>
          <c:idx val="1"/>
          <c:order val="1"/>
          <c:tx>
            <c:strRef>
              <c:f>'G1'!$L$9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'G1'!$I$10:$I$24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Rio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'G1'!$L$10:$L$24</c:f>
              <c:numCache>
                <c:formatCode>0.0</c:formatCode>
                <c:ptCount val="15"/>
                <c:pt idx="0">
                  <c:v>20.0</c:v>
                </c:pt>
                <c:pt idx="1">
                  <c:v>291.3</c:v>
                </c:pt>
                <c:pt idx="2">
                  <c:v>93.0</c:v>
                </c:pt>
                <c:pt idx="3">
                  <c:v>14.0</c:v>
                </c:pt>
                <c:pt idx="4">
                  <c:v>30.0</c:v>
                </c:pt>
                <c:pt idx="5">
                  <c:v>120.1</c:v>
                </c:pt>
                <c:pt idx="6">
                  <c:v>0.0</c:v>
                </c:pt>
                <c:pt idx="7">
                  <c:v>54.3</c:v>
                </c:pt>
                <c:pt idx="8">
                  <c:v>59.0</c:v>
                </c:pt>
                <c:pt idx="9">
                  <c:v>8.36</c:v>
                </c:pt>
                <c:pt idx="10">
                  <c:v>0.0</c:v>
                </c:pt>
                <c:pt idx="11">
                  <c:v>153.0</c:v>
                </c:pt>
                <c:pt idx="12">
                  <c:v>0.0</c:v>
                </c:pt>
                <c:pt idx="13">
                  <c:v>112.8</c:v>
                </c:pt>
                <c:pt idx="14">
                  <c:v>40.2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384504"/>
        <c:axId val="-2122373784"/>
      </c:barChart>
      <c:catAx>
        <c:axId val="-212238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23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2373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Longitud de prioridad (Km)</a:t>
                </a:r>
              </a:p>
            </c:rich>
          </c:tx>
          <c:layout>
            <c:manualLayout>
              <c:xMode val="edge"/>
              <c:yMode val="edge"/>
              <c:x val="0.0166776162182181"/>
              <c:y val="0.2423186330957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23845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30820250229457"/>
          <c:y val="0.894117363294015"/>
          <c:w val="0.655694410898024"/>
          <c:h val="0.05882356602657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0000000000001" r="0.750000000000001" t="0.984251969" header="0.492125985000001" footer="0.492125985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905995689086"/>
          <c:y val="0.0327380952380952"/>
          <c:w val="0.827133022478335"/>
          <c:h val="0.7639069434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G6.a!$H$8</c:f>
              <c:strCache>
                <c:ptCount val="1"/>
                <c:pt idx="0">
                  <c:v>Viajes/personas/día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G6.a!$G$9:$G$13</c:f>
              <c:strCache>
                <c:ptCount val="5"/>
                <c:pt idx="0">
                  <c:v>424</c:v>
                </c:pt>
                <c:pt idx="1">
                  <c:v>425 a 849</c:v>
                </c:pt>
                <c:pt idx="2">
                  <c:v>859 a 1.698</c:v>
                </c:pt>
                <c:pt idx="3">
                  <c:v>1.699 a 3.184</c:v>
                </c:pt>
                <c:pt idx="4">
                  <c:v>3.185 ó más</c:v>
                </c:pt>
              </c:strCache>
            </c:strRef>
          </c:cat>
          <c:val>
            <c:numRef>
              <c:f>G6.a!$H$9:$H$13</c:f>
              <c:numCache>
                <c:formatCode>General</c:formatCode>
                <c:ptCount val="5"/>
                <c:pt idx="0">
                  <c:v>1.5</c:v>
                </c:pt>
                <c:pt idx="1">
                  <c:v>1.8</c:v>
                </c:pt>
                <c:pt idx="2" formatCode="0.0">
                  <c:v>2.0</c:v>
                </c:pt>
                <c:pt idx="3">
                  <c:v>2.3</c:v>
                </c:pt>
                <c:pt idx="4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408728"/>
        <c:axId val="-2112402568"/>
      </c:barChart>
      <c:catAx>
        <c:axId val="-2112408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Ingresos mensuales de las familias (en dólares)</a:t>
                </a:r>
              </a:p>
            </c:rich>
          </c:tx>
          <c:layout>
            <c:manualLayout>
              <c:xMode val="edge"/>
              <c:yMode val="edge"/>
              <c:x val="0.248475344213258"/>
              <c:y val="0.9036509663564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402568"/>
        <c:crosses val="autoZero"/>
        <c:auto val="1"/>
        <c:lblAlgn val="ctr"/>
        <c:lblOffset val="100"/>
        <c:noMultiLvlLbl val="0"/>
      </c:catAx>
      <c:valAx>
        <c:axId val="-211240256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Viajes/pesona/día</a:t>
                </a:r>
              </a:p>
            </c:rich>
          </c:tx>
          <c:layout>
            <c:manualLayout>
              <c:xMode val="edge"/>
              <c:yMode val="edge"/>
              <c:x val="0.0174792152377601"/>
              <c:y val="0.2940177523264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4087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3539214562836"/>
          <c:y val="0.0205655526992288"/>
          <c:w val="0.875163291698725"/>
          <c:h val="0.763496143958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G6.b!$J$8</c:f>
              <c:strCache>
                <c:ptCount val="1"/>
                <c:pt idx="0">
                  <c:v>Viajes/personas/día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G6.b!$I$9:$I$14</c:f>
              <c:numCache>
                <c:formatCode>General</c:formatCode>
                <c:ptCount val="6"/>
                <c:pt idx="0">
                  <c:v>330.0</c:v>
                </c:pt>
                <c:pt idx="1">
                  <c:v>450.0</c:v>
                </c:pt>
                <c:pt idx="2">
                  <c:v>769.0</c:v>
                </c:pt>
                <c:pt idx="3" formatCode="#,##0">
                  <c:v>1788.0</c:v>
                </c:pt>
                <c:pt idx="4" formatCode="#,##0">
                  <c:v>2784.0</c:v>
                </c:pt>
                <c:pt idx="5" formatCode="#,##0">
                  <c:v>3512.0</c:v>
                </c:pt>
              </c:numCache>
            </c:numRef>
          </c:cat>
          <c:val>
            <c:numRef>
              <c:f>G6.b!$J$9:$J$14</c:f>
              <c:numCache>
                <c:formatCode>General</c:formatCode>
                <c:ptCount val="6"/>
                <c:pt idx="0">
                  <c:v>1.1</c:v>
                </c:pt>
                <c:pt idx="1">
                  <c:v>1.3</c:v>
                </c:pt>
                <c:pt idx="2">
                  <c:v>1.5</c:v>
                </c:pt>
                <c:pt idx="3" formatCode="0.0">
                  <c:v>2.0</c:v>
                </c:pt>
                <c:pt idx="4">
                  <c:v>1.9</c:v>
                </c:pt>
                <c:pt idx="5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352056"/>
        <c:axId val="-2112345896"/>
      </c:barChart>
      <c:catAx>
        <c:axId val="-2112352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Ingresos mensuales de las familias (en dólares)</a:t>
                </a:r>
              </a:p>
            </c:rich>
          </c:tx>
          <c:layout>
            <c:manualLayout>
              <c:xMode val="edge"/>
              <c:yMode val="edge"/>
              <c:x val="0.302996873311834"/>
              <c:y val="0.87758616238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345896"/>
        <c:crosses val="autoZero"/>
        <c:auto val="1"/>
        <c:lblAlgn val="ctr"/>
        <c:lblOffset val="100"/>
        <c:noMultiLvlLbl val="0"/>
      </c:catAx>
      <c:valAx>
        <c:axId val="-211234589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Viajes/persona/día</a:t>
                </a:r>
              </a:p>
            </c:rich>
          </c:tx>
          <c:layout>
            <c:manualLayout>
              <c:xMode val="edge"/>
              <c:yMode val="edge"/>
              <c:x val="0.00577847987296806"/>
              <c:y val="0.2806107740630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352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30048465266559"/>
          <c:y val="0.0255681818181818"/>
          <c:w val="0.896607431340872"/>
          <c:h val="0.772727272727273"/>
        </c:manualLayout>
      </c:layout>
      <c:lineChart>
        <c:grouping val="standard"/>
        <c:varyColors val="0"/>
        <c:ser>
          <c:idx val="0"/>
          <c:order val="0"/>
          <c:tx>
            <c:strRef>
              <c:f>G6.c!$I$10</c:f>
              <c:strCache>
                <c:ptCount val="1"/>
                <c:pt idx="0">
                  <c:v>Colectivo</c:v>
                </c:pt>
              </c:strCache>
            </c:strRef>
          </c:tx>
          <c:spPr>
            <a:ln w="1905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layout>
                <c:manualLayout>
                  <c:x val="-0.0730994152046784"/>
                  <c:y val="0.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0.172222222222222"/>
                  <c:y val="-0.0740740740740741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70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G6.c!$J$9:$N$9</c:f>
              <c:strCache>
                <c:ptCount val="5"/>
                <c:pt idx="0">
                  <c:v>Menos de BRL 760</c:v>
                </c:pt>
                <c:pt idx="1">
                  <c:v>BRL 760 a 1.520</c:v>
                </c:pt>
                <c:pt idx="2">
                  <c:v>BRL 1.520 a 3.040</c:v>
                </c:pt>
                <c:pt idx="3">
                  <c:v>BRL 3.040 a 5.700</c:v>
                </c:pt>
                <c:pt idx="4">
                  <c:v>Más de BRL 5.700</c:v>
                </c:pt>
              </c:strCache>
            </c:strRef>
          </c:cat>
          <c:val>
            <c:numRef>
              <c:f>G6.c!$J$10:$N$10</c:f>
              <c:numCache>
                <c:formatCode>General</c:formatCode>
                <c:ptCount val="5"/>
                <c:pt idx="0">
                  <c:v>68.0</c:v>
                </c:pt>
                <c:pt idx="1">
                  <c:v>70.0</c:v>
                </c:pt>
                <c:pt idx="2">
                  <c:v>66.0</c:v>
                </c:pt>
                <c:pt idx="3">
                  <c:v>62.0</c:v>
                </c:pt>
                <c:pt idx="4">
                  <c:v>58.0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G6.c!$I$11</c:f>
              <c:strCache>
                <c:ptCount val="1"/>
                <c:pt idx="0">
                  <c:v>Individual</c:v>
                </c:pt>
              </c:strCache>
            </c:strRef>
          </c:tx>
          <c:spPr>
            <a:ln w="19050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0"/>
                  <c:y val="-0.03703703703703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G6.c!$J$9:$N$9</c:f>
              <c:strCache>
                <c:ptCount val="5"/>
                <c:pt idx="0">
                  <c:v>Menos de BRL 760</c:v>
                </c:pt>
                <c:pt idx="1">
                  <c:v>BRL 760 a 1.520</c:v>
                </c:pt>
                <c:pt idx="2">
                  <c:v>BRL 1.520 a 3.040</c:v>
                </c:pt>
                <c:pt idx="3">
                  <c:v>BRL 3.040 a 5.700</c:v>
                </c:pt>
                <c:pt idx="4">
                  <c:v>Más de BRL 5.700</c:v>
                </c:pt>
              </c:strCache>
            </c:strRef>
          </c:cat>
          <c:val>
            <c:numRef>
              <c:f>G6.c!$J$11:$N$11</c:f>
              <c:numCache>
                <c:formatCode>General</c:formatCode>
                <c:ptCount val="5"/>
                <c:pt idx="0">
                  <c:v>29.0</c:v>
                </c:pt>
                <c:pt idx="1">
                  <c:v>32.0</c:v>
                </c:pt>
                <c:pt idx="2">
                  <c:v>31.0</c:v>
                </c:pt>
                <c:pt idx="3">
                  <c:v>32.0</c:v>
                </c:pt>
                <c:pt idx="4">
                  <c:v>31.0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G6.c!$I$12</c:f>
              <c:strCache>
                <c:ptCount val="1"/>
                <c:pt idx="0">
                  <c:v>A pie</c:v>
                </c:pt>
              </c:strCache>
            </c:strRef>
          </c:tx>
          <c:spPr>
            <a:ln w="19050" cmpd="sng">
              <a:solidFill>
                <a:srgbClr val="FEEE9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643274853801169"/>
                  <c:y val="0.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G6.c!$J$9:$N$9</c:f>
              <c:strCache>
                <c:ptCount val="5"/>
                <c:pt idx="0">
                  <c:v>Menos de BRL 760</c:v>
                </c:pt>
                <c:pt idx="1">
                  <c:v>BRL 760 a 1.520</c:v>
                </c:pt>
                <c:pt idx="2">
                  <c:v>BRL 1.520 a 3.040</c:v>
                </c:pt>
                <c:pt idx="3">
                  <c:v>BRL 3.040 a 5.700</c:v>
                </c:pt>
                <c:pt idx="4">
                  <c:v>Más de BRL 5.700</c:v>
                </c:pt>
              </c:strCache>
            </c:strRef>
          </c:cat>
          <c:val>
            <c:numRef>
              <c:f>G6.c!$J$12:$N$12</c:f>
              <c:numCache>
                <c:formatCode>General</c:formatCode>
                <c:ptCount val="5"/>
                <c:pt idx="0">
                  <c:v>18.0</c:v>
                </c:pt>
                <c:pt idx="1">
                  <c:v>17.0</c:v>
                </c:pt>
                <c:pt idx="2">
                  <c:v>16.0</c:v>
                </c:pt>
                <c:pt idx="3">
                  <c:v>15.0</c:v>
                </c:pt>
                <c:pt idx="4">
                  <c:v>14.0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G6.c!$I$13</c:f>
              <c:strCache>
                <c:ptCount val="1"/>
                <c:pt idx="0">
                  <c:v>Bicicleta</c:v>
                </c:pt>
              </c:strCache>
            </c:strRef>
          </c:tx>
          <c:spPr>
            <a:ln w="19050" cmpd="sng">
              <a:solidFill>
                <a:srgbClr val="155EA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350877192982456"/>
                  <c:y val="0.02777777777777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G6.c!$J$9:$N$9</c:f>
              <c:strCache>
                <c:ptCount val="5"/>
                <c:pt idx="0">
                  <c:v>Menos de BRL 760</c:v>
                </c:pt>
                <c:pt idx="1">
                  <c:v>BRL 760 a 1.520</c:v>
                </c:pt>
                <c:pt idx="2">
                  <c:v>BRL 1.520 a 3.040</c:v>
                </c:pt>
                <c:pt idx="3">
                  <c:v>BRL 3.040 a 5.700</c:v>
                </c:pt>
                <c:pt idx="4">
                  <c:v>Más de BRL 5.700</c:v>
                </c:pt>
              </c:strCache>
            </c:strRef>
          </c:cat>
          <c:val>
            <c:numRef>
              <c:f>G6.c!$J$13:$N$13</c:f>
              <c:numCache>
                <c:formatCode>General</c:formatCode>
                <c:ptCount val="5"/>
                <c:pt idx="0">
                  <c:v>28.0</c:v>
                </c:pt>
                <c:pt idx="1">
                  <c:v>27.0</c:v>
                </c:pt>
                <c:pt idx="2">
                  <c:v>24.0</c:v>
                </c:pt>
                <c:pt idx="3">
                  <c:v>20.0</c:v>
                </c:pt>
                <c:pt idx="4">
                  <c:v>22.0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247928"/>
        <c:axId val="-2112244360"/>
      </c:lineChart>
      <c:catAx>
        <c:axId val="-211224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244360"/>
        <c:crosses val="autoZero"/>
        <c:auto val="1"/>
        <c:lblAlgn val="ctr"/>
        <c:lblOffset val="100"/>
        <c:noMultiLvlLbl val="0"/>
      </c:catAx>
      <c:valAx>
        <c:axId val="-21122443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247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342158722697"/>
          <c:y val="0.893699461809698"/>
          <c:w val="0.801512012490976"/>
          <c:h val="0.09055118110236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17717206132879"/>
          <c:y val="0.0207100591715976"/>
          <c:w val="0.880749574105622"/>
          <c:h val="0.771462997730266"/>
        </c:manualLayout>
      </c:layout>
      <c:lineChart>
        <c:grouping val="standard"/>
        <c:varyColors val="0"/>
        <c:ser>
          <c:idx val="1"/>
          <c:order val="0"/>
          <c:tx>
            <c:strRef>
              <c:f>G6.d!$J$9</c:f>
              <c:strCache>
                <c:ptCount val="1"/>
                <c:pt idx="0">
                  <c:v>km/viaje</c:v>
                </c:pt>
              </c:strCache>
            </c:strRef>
          </c:tx>
          <c:spPr>
            <a:ln w="19050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cat>
            <c:strRef>
              <c:f>G6.d!$I$10:$I$15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G6.d!$J$10:$J$15</c:f>
              <c:numCache>
                <c:formatCode>0.0</c:formatCode>
                <c:ptCount val="6"/>
                <c:pt idx="0">
                  <c:v>13.13</c:v>
                </c:pt>
                <c:pt idx="1">
                  <c:v>10.23</c:v>
                </c:pt>
                <c:pt idx="2">
                  <c:v>8.43</c:v>
                </c:pt>
                <c:pt idx="3">
                  <c:v>7.75</c:v>
                </c:pt>
                <c:pt idx="4">
                  <c:v>8.01</c:v>
                </c:pt>
                <c:pt idx="5">
                  <c:v>6.98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G6.d!$K$9</c:f>
              <c:strCache>
                <c:ptCount val="1"/>
                <c:pt idx="0">
                  <c:v>Minutos/viaje</c:v>
                </c:pt>
              </c:strCache>
            </c:strRef>
          </c:tx>
          <c:spPr>
            <a:ln w="19050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G6.d!$I$10:$I$15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G6.d!$K$10:$K$15</c:f>
              <c:numCache>
                <c:formatCode>0.0</c:formatCode>
                <c:ptCount val="6"/>
                <c:pt idx="0">
                  <c:v>52.92</c:v>
                </c:pt>
                <c:pt idx="1">
                  <c:v>51.66</c:v>
                </c:pt>
                <c:pt idx="2">
                  <c:v>45.24</c:v>
                </c:pt>
                <c:pt idx="3">
                  <c:v>41.48</c:v>
                </c:pt>
                <c:pt idx="4">
                  <c:v>45.44</c:v>
                </c:pt>
                <c:pt idx="5">
                  <c:v>38.13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205064"/>
        <c:axId val="-2112201720"/>
      </c:lineChart>
      <c:catAx>
        <c:axId val="-211220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201720"/>
        <c:crosses val="autoZero"/>
        <c:auto val="1"/>
        <c:lblAlgn val="ctr"/>
        <c:lblOffset val="100"/>
        <c:noMultiLvlLbl val="0"/>
      </c:catAx>
      <c:valAx>
        <c:axId val="-211220172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205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0358363741118"/>
          <c:y val="0.882846414660801"/>
          <c:w val="0.691276742846168"/>
          <c:h val="0.09205032644940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99827288428"/>
          <c:y val="0.0380116959064327"/>
          <c:w val="0.870466321243523"/>
          <c:h val="0.780701754385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G6.e!$J$10</c:f>
              <c:strCache>
                <c:ptCount val="1"/>
                <c:pt idx="0">
                  <c:v>Pie </c:v>
                </c:pt>
              </c:strCache>
            </c:strRef>
          </c:tx>
          <c:spPr>
            <a:solidFill>
              <a:srgbClr val="FEE482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G6.e!$K$10:$P$10</c:f>
              <c:numCache>
                <c:formatCode>General</c:formatCode>
                <c:ptCount val="6"/>
                <c:pt idx="0">
                  <c:v>24.1</c:v>
                </c:pt>
                <c:pt idx="1">
                  <c:v>18.6</c:v>
                </c:pt>
                <c:pt idx="2">
                  <c:v>14.3</c:v>
                </c:pt>
                <c:pt idx="3">
                  <c:v>8.8</c:v>
                </c:pt>
                <c:pt idx="4">
                  <c:v>4.4</c:v>
                </c:pt>
                <c:pt idx="5">
                  <c:v>6.4</c:v>
                </c:pt>
              </c:numCache>
            </c:numRef>
          </c:val>
        </c:ser>
        <c:ser>
          <c:idx val="1"/>
          <c:order val="1"/>
          <c:tx>
            <c:strRef>
              <c:f>G6.e!$J$11</c:f>
              <c:strCache>
                <c:ptCount val="1"/>
                <c:pt idx="0">
                  <c:v>Bicicleta </c:v>
                </c:pt>
              </c:strCache>
            </c:strRef>
          </c:tx>
          <c:spPr>
            <a:solidFill>
              <a:srgbClr val="155EAF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G6.e!$K$11:$P$11</c:f>
              <c:numCache>
                <c:formatCode>General</c:formatCode>
                <c:ptCount val="6"/>
                <c:pt idx="0">
                  <c:v>4.1</c:v>
                </c:pt>
                <c:pt idx="1">
                  <c:v>4.0</c:v>
                </c:pt>
                <c:pt idx="2">
                  <c:v>2.5</c:v>
                </c:pt>
                <c:pt idx="3">
                  <c:v>0.5</c:v>
                </c:pt>
                <c:pt idx="4">
                  <c:v>0.6</c:v>
                </c:pt>
                <c:pt idx="5">
                  <c:v>0.4</c:v>
                </c:pt>
              </c:numCache>
            </c:numRef>
          </c:val>
        </c:ser>
        <c:ser>
          <c:idx val="2"/>
          <c:order val="2"/>
          <c:tx>
            <c:strRef>
              <c:f>G6.e!$J$12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G6.e!$K$12:$P$12</c:f>
              <c:numCache>
                <c:formatCode>General</c:formatCode>
                <c:ptCount val="6"/>
                <c:pt idx="0">
                  <c:v>64.2</c:v>
                </c:pt>
                <c:pt idx="1">
                  <c:v>67.6</c:v>
                </c:pt>
                <c:pt idx="2">
                  <c:v>61.3</c:v>
                </c:pt>
                <c:pt idx="3">
                  <c:v>42.9</c:v>
                </c:pt>
                <c:pt idx="4">
                  <c:v>30.2</c:v>
                </c:pt>
                <c:pt idx="5">
                  <c:v>16.5</c:v>
                </c:pt>
              </c:numCache>
            </c:numRef>
          </c:val>
        </c:ser>
        <c:ser>
          <c:idx val="3"/>
          <c:order val="3"/>
          <c:tx>
            <c:strRef>
              <c:f>G6.e!$J$13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G6.e!$K$13:$P$13</c:f>
              <c:numCache>
                <c:formatCode>General</c:formatCode>
                <c:ptCount val="6"/>
                <c:pt idx="0">
                  <c:v>1.7</c:v>
                </c:pt>
                <c:pt idx="1">
                  <c:v>3.4</c:v>
                </c:pt>
                <c:pt idx="2">
                  <c:v>11.4</c:v>
                </c:pt>
                <c:pt idx="3">
                  <c:v>29.3</c:v>
                </c:pt>
                <c:pt idx="4">
                  <c:v>41.7</c:v>
                </c:pt>
                <c:pt idx="5">
                  <c:v>59.3</c:v>
                </c:pt>
              </c:numCache>
            </c:numRef>
          </c:val>
        </c:ser>
        <c:ser>
          <c:idx val="4"/>
          <c:order val="4"/>
          <c:tx>
            <c:strRef>
              <c:f>G6.e!$J$14</c:f>
              <c:strCache>
                <c:ptCount val="1"/>
                <c:pt idx="0">
                  <c:v>Moto</c:v>
                </c:pt>
              </c:strCache>
            </c:strRef>
          </c:tx>
          <c:spPr>
            <a:solidFill>
              <a:srgbClr val="FEEE9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G6.e!$K$14:$P$14</c:f>
              <c:numCache>
                <c:formatCode>General</c:formatCode>
                <c:ptCount val="6"/>
                <c:pt idx="0">
                  <c:v>0.5</c:v>
                </c:pt>
                <c:pt idx="1">
                  <c:v>0.9</c:v>
                </c:pt>
                <c:pt idx="2">
                  <c:v>0.7</c:v>
                </c:pt>
                <c:pt idx="3">
                  <c:v>0.3</c:v>
                </c:pt>
                <c:pt idx="4">
                  <c:v>0.0</c:v>
                </c:pt>
                <c:pt idx="5">
                  <c:v>0.1</c:v>
                </c:pt>
              </c:numCache>
            </c:numRef>
          </c:val>
        </c:ser>
        <c:ser>
          <c:idx val="5"/>
          <c:order val="5"/>
          <c:tx>
            <c:strRef>
              <c:f>G6.e!$J$15</c:f>
              <c:strCache>
                <c:ptCount val="1"/>
                <c:pt idx="0">
                  <c:v>Taxi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G6.e!$K$15:$P$15</c:f>
              <c:numCache>
                <c:formatCode>General</c:formatCode>
                <c:ptCount val="6"/>
                <c:pt idx="0">
                  <c:v>0.6</c:v>
                </c:pt>
                <c:pt idx="1">
                  <c:v>1.2</c:v>
                </c:pt>
                <c:pt idx="2">
                  <c:v>3.1</c:v>
                </c:pt>
                <c:pt idx="3">
                  <c:v>7.6</c:v>
                </c:pt>
                <c:pt idx="4">
                  <c:v>9.2</c:v>
                </c:pt>
                <c:pt idx="5">
                  <c:v>6.2</c:v>
                </c:pt>
              </c:numCache>
            </c:numRef>
          </c:val>
        </c:ser>
        <c:ser>
          <c:idx val="6"/>
          <c:order val="6"/>
          <c:tx>
            <c:strRef>
              <c:f>G6.e!$J$16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FEDB56"/>
            </a:solidFill>
            <a:ln w="25400">
              <a:noFill/>
            </a:ln>
            <a:effectLst/>
          </c:spPr>
          <c:invertIfNegative val="0"/>
          <c:cat>
            <c:strRef>
              <c:f>G6.e!$K$9:$P$9</c:f>
              <c:strCache>
                <c:ptCount val="6"/>
                <c:pt idx="0">
                  <c:v>Nivel 1 (bajo)</c:v>
                </c:pt>
                <c:pt idx="1">
                  <c:v>Nivel 2</c:v>
                </c:pt>
                <c:pt idx="2">
                  <c:v>Nivel 3</c:v>
                </c:pt>
                <c:pt idx="3">
                  <c:v>Nivel 4</c:v>
                </c:pt>
                <c:pt idx="4">
                  <c:v>Nivel 5</c:v>
                </c:pt>
                <c:pt idx="5">
                  <c:v>Nivel 6 (alto)</c:v>
                </c:pt>
              </c:strCache>
            </c:strRef>
          </c:cat>
          <c:val>
            <c:numRef>
              <c:f>G6.e!$K$16:$P$16</c:f>
              <c:numCache>
                <c:formatCode>General</c:formatCode>
                <c:ptCount val="6"/>
                <c:pt idx="0">
                  <c:v>4.8</c:v>
                </c:pt>
                <c:pt idx="1">
                  <c:v>4.3</c:v>
                </c:pt>
                <c:pt idx="2">
                  <c:v>6.7</c:v>
                </c:pt>
                <c:pt idx="3">
                  <c:v>10.6</c:v>
                </c:pt>
                <c:pt idx="4">
                  <c:v>13.9</c:v>
                </c:pt>
                <c:pt idx="5">
                  <c:v>11.1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2122440"/>
        <c:axId val="-2112119160"/>
      </c:barChart>
      <c:catAx>
        <c:axId val="-211212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119160"/>
        <c:crosses val="autoZero"/>
        <c:auto val="1"/>
        <c:lblAlgn val="ctr"/>
        <c:lblOffset val="100"/>
        <c:noMultiLvlLbl val="0"/>
      </c:catAx>
      <c:valAx>
        <c:axId val="-21121191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 por modo (%)</a:t>
                </a:r>
              </a:p>
            </c:rich>
          </c:tx>
          <c:layout>
            <c:manualLayout>
              <c:xMode val="edge"/>
              <c:yMode val="edge"/>
              <c:x val="0.00976620449617711"/>
              <c:y val="0.28895451948632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12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0076172543649"/>
          <c:y val="0.912861968752329"/>
          <c:w val="0.839557799840237"/>
          <c:h val="0.07883827218758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72105331096"/>
          <c:y val="0.0156657963446475"/>
          <c:w val="0.839808934597461"/>
          <c:h val="0.789983729712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G6.f!$I$9</c:f>
              <c:strCache>
                <c:ptCount val="1"/>
                <c:pt idx="0">
                  <c:v>Colectivo (% de viajes)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G6.f!$J$8:$M$8</c:f>
              <c:strCache>
                <c:ptCount val="4"/>
                <c:pt idx="0">
                  <c:v>RMSP 1977</c:v>
                </c:pt>
                <c:pt idx="1">
                  <c:v>RMSP 1997</c:v>
                </c:pt>
                <c:pt idx="2">
                  <c:v>Santiago 1991</c:v>
                </c:pt>
                <c:pt idx="3">
                  <c:v>Santiago 2006</c:v>
                </c:pt>
              </c:strCache>
            </c:strRef>
          </c:cat>
          <c:val>
            <c:numRef>
              <c:f>G6.f!$J$9:$M$9</c:f>
              <c:numCache>
                <c:formatCode>General</c:formatCode>
                <c:ptCount val="4"/>
                <c:pt idx="0">
                  <c:v>46.0</c:v>
                </c:pt>
                <c:pt idx="1">
                  <c:v>33.0</c:v>
                </c:pt>
                <c:pt idx="2">
                  <c:v>54.0</c:v>
                </c:pt>
                <c:pt idx="3">
                  <c:v>33.0</c:v>
                </c:pt>
              </c:numCache>
            </c:numRef>
          </c:val>
        </c:ser>
        <c:ser>
          <c:idx val="1"/>
          <c:order val="1"/>
          <c:tx>
            <c:strRef>
              <c:f>G6.f!$I$10</c:f>
              <c:strCache>
                <c:ptCount val="1"/>
                <c:pt idx="0">
                  <c:v>Individual (% de viajes)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G6.f!$J$8:$M$8</c:f>
              <c:strCache>
                <c:ptCount val="4"/>
                <c:pt idx="0">
                  <c:v>RMSP 1977</c:v>
                </c:pt>
                <c:pt idx="1">
                  <c:v>RMSP 1997</c:v>
                </c:pt>
                <c:pt idx="2">
                  <c:v>Santiago 1991</c:v>
                </c:pt>
                <c:pt idx="3">
                  <c:v>Santiago 2006</c:v>
                </c:pt>
              </c:strCache>
            </c:strRef>
          </c:cat>
          <c:val>
            <c:numRef>
              <c:f>G6.f!$J$10:$M$10</c:f>
              <c:numCache>
                <c:formatCode>General</c:formatCode>
                <c:ptCount val="4"/>
                <c:pt idx="0">
                  <c:v>29.0</c:v>
                </c:pt>
                <c:pt idx="1">
                  <c:v>32.0</c:v>
                </c:pt>
                <c:pt idx="2">
                  <c:v>16.0</c:v>
                </c:pt>
                <c:pt idx="3">
                  <c:v>22.0</c:v>
                </c:pt>
              </c:numCache>
            </c:numRef>
          </c:val>
        </c:ser>
        <c:ser>
          <c:idx val="2"/>
          <c:order val="2"/>
          <c:tx>
            <c:strRef>
              <c:f>G6.f!$I$11</c:f>
              <c:strCache>
                <c:ptCount val="1"/>
                <c:pt idx="0">
                  <c:v>Pie (% de viajes)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G6.f!$J$8:$M$8</c:f>
              <c:strCache>
                <c:ptCount val="4"/>
                <c:pt idx="0">
                  <c:v>RMSP 1977</c:v>
                </c:pt>
                <c:pt idx="1">
                  <c:v>RMSP 1997</c:v>
                </c:pt>
                <c:pt idx="2">
                  <c:v>Santiago 1991</c:v>
                </c:pt>
                <c:pt idx="3">
                  <c:v>Santiago 2006</c:v>
                </c:pt>
              </c:strCache>
            </c:strRef>
          </c:cat>
          <c:val>
            <c:numRef>
              <c:f>G6.f!$J$11:$M$11</c:f>
              <c:numCache>
                <c:formatCode>General</c:formatCode>
                <c:ptCount val="4"/>
                <c:pt idx="0">
                  <c:v>25.0</c:v>
                </c:pt>
                <c:pt idx="1">
                  <c:v>34.0</c:v>
                </c:pt>
                <c:pt idx="2">
                  <c:v>22.0</c:v>
                </c:pt>
                <c:pt idx="3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069768"/>
        <c:axId val="-2112066360"/>
      </c:barChart>
      <c:catAx>
        <c:axId val="-211206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066360"/>
        <c:crosses val="autoZero"/>
        <c:auto val="1"/>
        <c:lblAlgn val="ctr"/>
        <c:lblOffset val="100"/>
        <c:noMultiLvlLbl val="0"/>
      </c:catAx>
      <c:valAx>
        <c:axId val="-21120663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 (%)</a:t>
                </a:r>
              </a:p>
            </c:rich>
          </c:tx>
          <c:layout>
            <c:manualLayout>
              <c:xMode val="edge"/>
              <c:yMode val="edge"/>
              <c:x val="0.0276672023139965"/>
              <c:y val="0.345154422444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069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853614012534147"/>
          <c:y val="0.87422024310068"/>
          <c:w val="0.815441105576089"/>
          <c:h val="0.08938001681828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25203252033"/>
          <c:y val="0.0166666666666667"/>
          <c:w val="0.845528455284553"/>
          <c:h val="0.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G6.g!$K$8</c:f>
              <c:strCache>
                <c:ptCount val="1"/>
                <c:pt idx="0">
                  <c:v>Autos/hogar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.0"/>
                  <c:y val="0.01481481481481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G6.g!$J$9:$J$11</c:f>
              <c:numCache>
                <c:formatCode>General</c:formatCode>
                <c:ptCount val="3"/>
                <c:pt idx="0">
                  <c:v>1977.0</c:v>
                </c:pt>
                <c:pt idx="1">
                  <c:v>1991.0</c:v>
                </c:pt>
                <c:pt idx="2">
                  <c:v>2001.0</c:v>
                </c:pt>
              </c:numCache>
            </c:numRef>
          </c:cat>
          <c:val>
            <c:numRef>
              <c:f>G6.g!$K$9:$K$11</c:f>
              <c:numCache>
                <c:formatCode>General</c:formatCode>
                <c:ptCount val="3"/>
                <c:pt idx="0">
                  <c:v>0.32</c:v>
                </c:pt>
                <c:pt idx="1">
                  <c:v>0.36</c:v>
                </c:pt>
                <c:pt idx="2">
                  <c:v>0.56</c:v>
                </c:pt>
              </c:numCache>
            </c:numRef>
          </c:val>
        </c:ser>
        <c:ser>
          <c:idx val="1"/>
          <c:order val="1"/>
          <c:tx>
            <c:strRef>
              <c:f>G6.g!$L$8</c:f>
              <c:strCache>
                <c:ptCount val="1"/>
                <c:pt idx="0">
                  <c:v>Viaje motorizado/hogar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0710368521008E-7"/>
                  <c:y val="0.01851851851851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0.01851851851851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G6.g!$J$9:$J$11</c:f>
              <c:numCache>
                <c:formatCode>General</c:formatCode>
                <c:ptCount val="3"/>
                <c:pt idx="0">
                  <c:v>1977.0</c:v>
                </c:pt>
                <c:pt idx="1">
                  <c:v>1991.0</c:v>
                </c:pt>
                <c:pt idx="2">
                  <c:v>2001.0</c:v>
                </c:pt>
              </c:numCache>
            </c:numRef>
          </c:cat>
          <c:val>
            <c:numRef>
              <c:f>G6.g!$L$9:$L$11</c:f>
              <c:numCache>
                <c:formatCode>0.0</c:formatCode>
                <c:ptCount val="3"/>
                <c:pt idx="0">
                  <c:v>4.649999999999998</c:v>
                </c:pt>
                <c:pt idx="1">
                  <c:v>4.98</c:v>
                </c:pt>
                <c:pt idx="2">
                  <c:v>6.659999999999997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003512"/>
        <c:axId val="-2112000152"/>
      </c:barChart>
      <c:catAx>
        <c:axId val="-211200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000152"/>
        <c:crosses val="autoZero"/>
        <c:auto val="1"/>
        <c:lblAlgn val="ctr"/>
        <c:lblOffset val="100"/>
        <c:noMultiLvlLbl val="0"/>
      </c:catAx>
      <c:valAx>
        <c:axId val="-211200015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Valor</a:t>
                </a:r>
              </a:p>
            </c:rich>
          </c:tx>
          <c:layout>
            <c:manualLayout>
              <c:xMode val="edge"/>
              <c:yMode val="edge"/>
              <c:x val="0.0344088214072842"/>
              <c:y val="0.358472902613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003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6249803933871"/>
          <c:y val="0.870587858113827"/>
          <c:w val="0.745662860369545"/>
          <c:h val="0.06274513324270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91345255572"/>
          <c:y val="0.0289889244613654"/>
          <c:w val="0.860613906312558"/>
          <c:h val="0.616124210435234"/>
        </c:manualLayout>
      </c:layout>
      <c:lineChart>
        <c:grouping val="standard"/>
        <c:varyColors val="0"/>
        <c:ser>
          <c:idx val="0"/>
          <c:order val="0"/>
          <c:tx>
            <c:strRef>
              <c:f>G6.h!$J$9</c:f>
              <c:strCache>
                <c:ptCount val="1"/>
                <c:pt idx="0">
                  <c:v>Energía</c:v>
                </c:pt>
              </c:strCache>
            </c:strRef>
          </c:tx>
          <c:spPr>
            <a:ln w="19050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G6.h!$I$10:$I$15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G6.h!$J$10:$J$15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1.521466469019064</c:v>
                </c:pt>
                <c:pt idx="2">
                  <c:v>2.559059936353479</c:v>
                </c:pt>
                <c:pt idx="3">
                  <c:v>4.139853706424283</c:v>
                </c:pt>
                <c:pt idx="4">
                  <c:v>6.47041838390301</c:v>
                </c:pt>
                <c:pt idx="5">
                  <c:v>9.201667322713842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G6.h!$K$9</c:f>
              <c:strCache>
                <c:ptCount val="1"/>
                <c:pt idx="0">
                  <c:v>Combustible</c:v>
                </c:pt>
              </c:strCache>
            </c:strRef>
          </c:tx>
          <c:spPr>
            <a:ln w="19050" cmpd="sng">
              <a:solidFill>
                <a:srgbClr val="155E89"/>
              </a:solidFill>
              <a:prstDash val="solid"/>
            </a:ln>
          </c:spPr>
          <c:marker>
            <c:symbol val="none"/>
          </c:marker>
          <c:cat>
            <c:strRef>
              <c:f>G6.h!$I$10:$I$15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G6.h!$K$10:$K$15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1.569908250508754</c:v>
                </c:pt>
                <c:pt idx="2">
                  <c:v>2.744700337047005</c:v>
                </c:pt>
                <c:pt idx="3">
                  <c:v>4.606192706652636</c:v>
                </c:pt>
                <c:pt idx="4">
                  <c:v>7.59993966800431</c:v>
                </c:pt>
                <c:pt idx="5">
                  <c:v>11.14857866726178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G6.h!$L$9</c:f>
              <c:strCache>
                <c:ptCount val="1"/>
                <c:pt idx="0">
                  <c:v>Contaminantes</c:v>
                </c:pt>
              </c:strCache>
            </c:strRef>
          </c:tx>
          <c:spPr>
            <a:ln w="19050" cmpd="sng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G6.h!$I$10:$I$15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G6.h!$L$10:$L$15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1.612048332280757</c:v>
                </c:pt>
                <c:pt idx="2">
                  <c:v>2.969648417375078</c:v>
                </c:pt>
                <c:pt idx="3">
                  <c:v>5.215666848225377</c:v>
                </c:pt>
                <c:pt idx="4">
                  <c:v>9.14513778864321</c:v>
                </c:pt>
                <c:pt idx="5">
                  <c:v>13.84982132508198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G6.h!$M$9</c:f>
              <c:strCache>
                <c:ptCount val="1"/>
                <c:pt idx="0">
                  <c:v>Accidentes</c:v>
                </c:pt>
              </c:strCache>
            </c:strRef>
          </c:tx>
          <c:spPr>
            <a:ln w="19050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cat>
            <c:strRef>
              <c:f>G6.h!$I$10:$I$15</c:f>
              <c:strCache>
                <c:ptCount val="6"/>
                <c:pt idx="0">
                  <c:v>0-250</c:v>
                </c:pt>
                <c:pt idx="1">
                  <c:v>251-500</c:v>
                </c:pt>
                <c:pt idx="2">
                  <c:v>501-1.000</c:v>
                </c:pt>
                <c:pt idx="3">
                  <c:v>1.001-1.800</c:v>
                </c:pt>
                <c:pt idx="4">
                  <c:v>1.801-3.600</c:v>
                </c:pt>
                <c:pt idx="5">
                  <c:v>3.601 ó más</c:v>
                </c:pt>
              </c:strCache>
            </c:strRef>
          </c:cat>
          <c:val>
            <c:numRef>
              <c:f>G6.h!$M$10:$M$15</c:f>
              <c:numCache>
                <c:formatCode>0.0</c:formatCode>
                <c:ptCount val="6"/>
                <c:pt idx="0" formatCode="General">
                  <c:v>1.0</c:v>
                </c:pt>
                <c:pt idx="1">
                  <c:v>1.696291037930206</c:v>
                </c:pt>
                <c:pt idx="2">
                  <c:v>3.16379704698992</c:v>
                </c:pt>
                <c:pt idx="3">
                  <c:v>5.613353262252141</c:v>
                </c:pt>
                <c:pt idx="4">
                  <c:v>9.968468426187975</c:v>
                </c:pt>
                <c:pt idx="5">
                  <c:v>15.1922143674571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937672"/>
        <c:axId val="-2111931368"/>
      </c:lineChart>
      <c:catAx>
        <c:axId val="-2111937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Ingresos familiares mensuales</a:t>
                </a:r>
              </a:p>
            </c:rich>
          </c:tx>
          <c:layout>
            <c:manualLayout>
              <c:xMode val="edge"/>
              <c:yMode val="edge"/>
              <c:x val="0.347280128119578"/>
              <c:y val="0.804920610885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931368"/>
        <c:crosses val="autoZero"/>
        <c:auto val="1"/>
        <c:lblAlgn val="ctr"/>
        <c:lblOffset val="100"/>
        <c:noMultiLvlLbl val="0"/>
      </c:catAx>
      <c:valAx>
        <c:axId val="-211193136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Índice de consumo e impacto (ingresos bajos =1)</a:t>
                </a:r>
              </a:p>
            </c:rich>
          </c:tx>
          <c:layout>
            <c:manualLayout>
              <c:xMode val="edge"/>
              <c:yMode val="edge"/>
              <c:x val="0.0310993594021086"/>
              <c:y val="0.0268599117418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937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854949619645002"/>
          <c:y val="0.882144371376655"/>
          <c:w val="0.863883291071667"/>
          <c:h val="0.09285735917625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07775590551"/>
          <c:y val="0.0301369863013699"/>
          <c:w val="0.87130067074949"/>
          <c:h val="0.734246575342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G6.i!$J$9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G6.i!$K$8:$P$8</c:f>
              <c:strCache>
                <c:ptCount val="6"/>
                <c:pt idx="0">
                  <c:v>Metro AMBA</c:v>
                </c:pt>
                <c:pt idx="1">
                  <c:v>Metro RMSP</c:v>
                </c:pt>
                <c:pt idx="2">
                  <c:v>Trenes AMBA</c:v>
                </c:pt>
                <c:pt idx="3">
                  <c:v>Trenes RMSP</c:v>
                </c:pt>
                <c:pt idx="4">
                  <c:v>Buses AMBA</c:v>
                </c:pt>
                <c:pt idx="5">
                  <c:v>Buses RMSP</c:v>
                </c:pt>
              </c:strCache>
            </c:strRef>
          </c:cat>
          <c:val>
            <c:numRef>
              <c:f>G6.i!$K$9:$P$9</c:f>
              <c:numCache>
                <c:formatCode>General</c:formatCode>
                <c:ptCount val="6"/>
                <c:pt idx="0">
                  <c:v>60.2</c:v>
                </c:pt>
                <c:pt idx="1">
                  <c:v>17.7</c:v>
                </c:pt>
                <c:pt idx="2">
                  <c:v>39.3</c:v>
                </c:pt>
                <c:pt idx="3">
                  <c:v>32.4</c:v>
                </c:pt>
                <c:pt idx="4">
                  <c:v>82.2</c:v>
                </c:pt>
                <c:pt idx="5">
                  <c:v>73.8</c:v>
                </c:pt>
              </c:numCache>
            </c:numRef>
          </c:val>
        </c:ser>
        <c:ser>
          <c:idx val="1"/>
          <c:order val="1"/>
          <c:tx>
            <c:strRef>
              <c:f>G6.i!$J$10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G6.i!$K$8:$P$8</c:f>
              <c:strCache>
                <c:ptCount val="6"/>
                <c:pt idx="0">
                  <c:v>Metro AMBA</c:v>
                </c:pt>
                <c:pt idx="1">
                  <c:v>Metro RMSP</c:v>
                </c:pt>
                <c:pt idx="2">
                  <c:v>Trenes AMBA</c:v>
                </c:pt>
                <c:pt idx="3">
                  <c:v>Trenes RMSP</c:v>
                </c:pt>
                <c:pt idx="4">
                  <c:v>Buses AMBA</c:v>
                </c:pt>
                <c:pt idx="5">
                  <c:v>Buses RMSP</c:v>
                </c:pt>
              </c:strCache>
            </c:strRef>
          </c:cat>
          <c:val>
            <c:numRef>
              <c:f>G6.i!$K$10:$P$10</c:f>
              <c:numCache>
                <c:formatCode>General</c:formatCode>
                <c:ptCount val="6"/>
                <c:pt idx="0">
                  <c:v>31.3</c:v>
                </c:pt>
                <c:pt idx="1">
                  <c:v>54.0</c:v>
                </c:pt>
                <c:pt idx="2">
                  <c:v>38.9</c:v>
                </c:pt>
                <c:pt idx="3">
                  <c:v>51.5</c:v>
                </c:pt>
                <c:pt idx="4">
                  <c:v>14.2</c:v>
                </c:pt>
                <c:pt idx="5">
                  <c:v>22.8</c:v>
                </c:pt>
              </c:numCache>
            </c:numRef>
          </c:val>
        </c:ser>
        <c:ser>
          <c:idx val="2"/>
          <c:order val="2"/>
          <c:tx>
            <c:strRef>
              <c:f>G6.i!$J$11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155EAF"/>
            </a:solidFill>
            <a:ln w="25400">
              <a:noFill/>
            </a:ln>
            <a:effectLst/>
          </c:spPr>
          <c:invertIfNegative val="0"/>
          <c:cat>
            <c:strRef>
              <c:f>G6.i!$K$8:$P$8</c:f>
              <c:strCache>
                <c:ptCount val="6"/>
                <c:pt idx="0">
                  <c:v>Metro AMBA</c:v>
                </c:pt>
                <c:pt idx="1">
                  <c:v>Metro RMSP</c:v>
                </c:pt>
                <c:pt idx="2">
                  <c:v>Trenes AMBA</c:v>
                </c:pt>
                <c:pt idx="3">
                  <c:v>Trenes RMSP</c:v>
                </c:pt>
                <c:pt idx="4">
                  <c:v>Buses AMBA</c:v>
                </c:pt>
                <c:pt idx="5">
                  <c:v>Buses RMSP</c:v>
                </c:pt>
              </c:strCache>
            </c:strRef>
          </c:cat>
          <c:val>
            <c:numRef>
              <c:f>G6.i!$K$11:$P$11</c:f>
              <c:numCache>
                <c:formatCode>General</c:formatCode>
                <c:ptCount val="6"/>
                <c:pt idx="0">
                  <c:v>8.0</c:v>
                </c:pt>
                <c:pt idx="1">
                  <c:v>24.7</c:v>
                </c:pt>
                <c:pt idx="2">
                  <c:v>19.0</c:v>
                </c:pt>
                <c:pt idx="3">
                  <c:v>15.4</c:v>
                </c:pt>
                <c:pt idx="4">
                  <c:v>3.0</c:v>
                </c:pt>
                <c:pt idx="5">
                  <c:v>3.1</c:v>
                </c:pt>
              </c:numCache>
            </c:numRef>
          </c:val>
        </c:ser>
        <c:ser>
          <c:idx val="3"/>
          <c:order val="3"/>
          <c:tx>
            <c:strRef>
              <c:f>G6.i!$J$12</c:f>
              <c:strCache>
                <c:ptCount val="1"/>
                <c:pt idx="0">
                  <c:v>3 ó más</c:v>
                </c:pt>
              </c:strCache>
            </c:strRef>
          </c:tx>
          <c:spPr>
            <a:solidFill>
              <a:srgbClr val="FEE482"/>
            </a:solidFill>
            <a:ln w="25400">
              <a:noFill/>
            </a:ln>
            <a:effectLst/>
          </c:spPr>
          <c:invertIfNegative val="0"/>
          <c:cat>
            <c:strRef>
              <c:f>G6.i!$K$8:$P$8</c:f>
              <c:strCache>
                <c:ptCount val="6"/>
                <c:pt idx="0">
                  <c:v>Metro AMBA</c:v>
                </c:pt>
                <c:pt idx="1">
                  <c:v>Metro RMSP</c:v>
                </c:pt>
                <c:pt idx="2">
                  <c:v>Trenes AMBA</c:v>
                </c:pt>
                <c:pt idx="3">
                  <c:v>Trenes RMSP</c:v>
                </c:pt>
                <c:pt idx="4">
                  <c:v>Buses AMBA</c:v>
                </c:pt>
                <c:pt idx="5">
                  <c:v>Buses RMSP</c:v>
                </c:pt>
              </c:strCache>
            </c:strRef>
          </c:cat>
          <c:val>
            <c:numRef>
              <c:f>G6.i!$K$12:$P$12</c:f>
              <c:numCache>
                <c:formatCode>General</c:formatCode>
                <c:ptCount val="6"/>
                <c:pt idx="0">
                  <c:v>0.5</c:v>
                </c:pt>
                <c:pt idx="1">
                  <c:v>3.6</c:v>
                </c:pt>
                <c:pt idx="2">
                  <c:v>2.9</c:v>
                </c:pt>
                <c:pt idx="3">
                  <c:v>0.7</c:v>
                </c:pt>
                <c:pt idx="4">
                  <c:v>0.6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871544"/>
        <c:axId val="-2111868088"/>
      </c:barChart>
      <c:catAx>
        <c:axId val="-211187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868088"/>
        <c:crosses val="autoZero"/>
        <c:auto val="1"/>
        <c:lblAlgn val="ctr"/>
        <c:lblOffset val="100"/>
        <c:noMultiLvlLbl val="0"/>
      </c:catAx>
      <c:valAx>
        <c:axId val="-211186808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viajes por cantidad de transbordo</a:t>
                </a:r>
              </a:p>
            </c:rich>
          </c:tx>
          <c:layout>
            <c:manualLayout>
              <c:xMode val="edge"/>
              <c:yMode val="edge"/>
              <c:x val="0.0132999416739574"/>
              <c:y val="0.227053758567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871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0322688830563"/>
          <c:y val="0.863814460242829"/>
          <c:w val="0.696204432779236"/>
          <c:h val="0.07782095583375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102197476361"/>
          <c:y val="0.0582192754362349"/>
          <c:w val="0.809689322307515"/>
          <c:h val="0.7294532745834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'G7'!$I$9:$I$16</c:f>
              <c:strCache>
                <c:ptCount val="8"/>
                <c:pt idx="0">
                  <c:v>Barcos</c:v>
                </c:pt>
                <c:pt idx="1">
                  <c:v>Moto-taxis</c:v>
                </c:pt>
                <c:pt idx="2">
                  <c:v>Trenes</c:v>
                </c:pt>
                <c:pt idx="3">
                  <c:v>Motos</c:v>
                </c:pt>
                <c:pt idx="4">
                  <c:v>Buses (1)</c:v>
                </c:pt>
                <c:pt idx="5">
                  <c:v>Taxis</c:v>
                </c:pt>
                <c:pt idx="6">
                  <c:v>Automóviles</c:v>
                </c:pt>
                <c:pt idx="7">
                  <c:v>Total </c:v>
                </c:pt>
              </c:strCache>
            </c:strRef>
          </c:cat>
          <c:val>
            <c:numRef>
              <c:f>'G7'!$J$9:$J$16</c:f>
              <c:numCache>
                <c:formatCode>General</c:formatCode>
                <c:ptCount val="8"/>
                <c:pt idx="0">
                  <c:v>0.002</c:v>
                </c:pt>
                <c:pt idx="1">
                  <c:v>1.2</c:v>
                </c:pt>
                <c:pt idx="2" formatCode="0.0">
                  <c:v>3.183</c:v>
                </c:pt>
                <c:pt idx="3">
                  <c:v>24.7</c:v>
                </c:pt>
                <c:pt idx="4">
                  <c:v>52.9</c:v>
                </c:pt>
                <c:pt idx="5" formatCode="0.0">
                  <c:v>113.0</c:v>
                </c:pt>
                <c:pt idx="6">
                  <c:v>347.6</c:v>
                </c:pt>
                <c:pt idx="7">
                  <c:v>542.7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538536"/>
        <c:axId val="-2112541816"/>
      </c:barChart>
      <c:catAx>
        <c:axId val="-2112538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541816"/>
        <c:crosses val="autoZero"/>
        <c:auto val="1"/>
        <c:lblAlgn val="ctr"/>
        <c:lblOffset val="100"/>
        <c:noMultiLvlLbl val="0"/>
      </c:catAx>
      <c:valAx>
        <c:axId val="-2112541816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Millones de km/día</a:t>
                </a:r>
              </a:p>
            </c:rich>
          </c:tx>
          <c:layout>
            <c:manualLayout>
              <c:xMode val="edge"/>
              <c:yMode val="edge"/>
              <c:x val="0.412517378842289"/>
              <c:y val="0.890001602270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538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591369969568"/>
          <c:y val="0.0240168416447944"/>
          <c:w val="0.828057833758648"/>
          <c:h val="0.7168408636420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'G2'!$K$8</c:f>
              <c:strCache>
                <c:ptCount val="1"/>
                <c:pt idx="0">
                  <c:v>Automóviles/mil hab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'G2'!$J$9:$J$23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'G2'!$K$9:$K$23</c:f>
              <c:numCache>
                <c:formatCode>#,##0</c:formatCode>
                <c:ptCount val="15"/>
                <c:pt idx="0">
                  <c:v>223.7692470724713</c:v>
                </c:pt>
                <c:pt idx="1">
                  <c:v>101.3490999503193</c:v>
                </c:pt>
                <c:pt idx="2">
                  <c:v>323.0009110450819</c:v>
                </c:pt>
                <c:pt idx="3">
                  <c:v>261.1401762250341</c:v>
                </c:pt>
                <c:pt idx="4">
                  <c:v>290.6610789759412</c:v>
                </c:pt>
                <c:pt idx="5">
                  <c:v>269.7099307011418</c:v>
                </c:pt>
                <c:pt idx="6">
                  <c:v>329.7391993683711</c:v>
                </c:pt>
                <c:pt idx="7">
                  <c:v>136.7195712741949</c:v>
                </c:pt>
                <c:pt idx="8">
                  <c:v>53.42665985587706</c:v>
                </c:pt>
                <c:pt idx="9">
                  <c:v>158.3778794058379</c:v>
                </c:pt>
                <c:pt idx="10">
                  <c:v>181.9255185775488</c:v>
                </c:pt>
                <c:pt idx="11">
                  <c:v>214.3151827145493</c:v>
                </c:pt>
                <c:pt idx="12">
                  <c:v>249.9998057312393</c:v>
                </c:pt>
                <c:pt idx="13">
                  <c:v>135.6479439957569</c:v>
                </c:pt>
                <c:pt idx="14">
                  <c:v>233.509367642038</c:v>
                </c:pt>
              </c:numCache>
            </c:numRef>
          </c:val>
        </c:ser>
        <c:ser>
          <c:idx val="1"/>
          <c:order val="1"/>
          <c:tx>
            <c:strRef>
              <c:f>'G2'!$L$8</c:f>
              <c:strCache>
                <c:ptCount val="1"/>
                <c:pt idx="0">
                  <c:v>Motos/mil hab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'G2'!$J$9:$J$23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'G2'!$L$9:$L$23</c:f>
              <c:numCache>
                <c:formatCode>#,##0</c:formatCode>
                <c:ptCount val="15"/>
                <c:pt idx="0">
                  <c:v>44.95379953106243</c:v>
                </c:pt>
                <c:pt idx="1">
                  <c:v>14.8816001928436</c:v>
                </c:pt>
                <c:pt idx="2">
                  <c:v>35.42576226253339</c:v>
                </c:pt>
                <c:pt idx="3">
                  <c:v>36.42</c:v>
                </c:pt>
                <c:pt idx="4">
                  <c:v>5.635161495038178</c:v>
                </c:pt>
                <c:pt idx="5">
                  <c:v>43.34990666621177</c:v>
                </c:pt>
                <c:pt idx="6">
                  <c:v>16.52768256535674</c:v>
                </c:pt>
                <c:pt idx="7">
                  <c:v>8.500268321191493</c:v>
                </c:pt>
                <c:pt idx="8">
                  <c:v>3.182979219036008</c:v>
                </c:pt>
                <c:pt idx="9">
                  <c:v>56.93953398573721</c:v>
                </c:pt>
                <c:pt idx="10">
                  <c:v>34.1612630458009</c:v>
                </c:pt>
                <c:pt idx="11">
                  <c:v>21.19509727668684</c:v>
                </c:pt>
                <c:pt idx="12">
                  <c:v>92.49990480830724</c:v>
                </c:pt>
                <c:pt idx="13">
                  <c:v>3.747989516757076</c:v>
                </c:pt>
                <c:pt idx="14">
                  <c:v>34.723018940569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068024"/>
        <c:axId val="-2123071832"/>
      </c:barChart>
      <c:catAx>
        <c:axId val="-212306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3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Vehículos/mil habitantes</a:t>
                </a:r>
              </a:p>
            </c:rich>
          </c:tx>
          <c:layout>
            <c:manualLayout>
              <c:xMode val="edge"/>
              <c:yMode val="edge"/>
              <c:x val="0.0239090326014274"/>
              <c:y val="0.28288979502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0680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92291652451589"/>
          <c:y val="0.931048931383577"/>
          <c:w val="0.667575703816919"/>
          <c:h val="0.05776168603924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0000000000001" r="0.750000000000001" t="0.984251969" header="0.492125985000001" footer="0.492125985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6379204462"/>
          <c:y val="0.0122574108383511"/>
          <c:w val="0.805438683015595"/>
          <c:h val="0.8088505963408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G8.a!$J$9</c:f>
              <c:strCache>
                <c:ptCount val="1"/>
                <c:pt idx="0">
                  <c:v>Individual motorizado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G8.a!$I$10:$I$24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G8.a!$J$10:$J$24</c:f>
              <c:numCache>
                <c:formatCode>#,##0</c:formatCode>
                <c:ptCount val="15"/>
                <c:pt idx="0">
                  <c:v>869559.5681603275</c:v>
                </c:pt>
                <c:pt idx="1">
                  <c:v>1.24621734166667E6</c:v>
                </c:pt>
                <c:pt idx="2">
                  <c:v>7.38829E6</c:v>
                </c:pt>
                <c:pt idx="3">
                  <c:v>939852.1560416666</c:v>
                </c:pt>
                <c:pt idx="4">
                  <c:v>6.14792965E6</c:v>
                </c:pt>
                <c:pt idx="5">
                  <c:v>540706.5104</c:v>
                </c:pt>
                <c:pt idx="6">
                  <c:v>1.5417133075E6</c:v>
                </c:pt>
                <c:pt idx="7">
                  <c:v>398247.8541666667</c:v>
                </c:pt>
                <c:pt idx="8">
                  <c:v>1.22637333333333E6</c:v>
                </c:pt>
                <c:pt idx="9">
                  <c:v>154737.0</c:v>
                </c:pt>
                <c:pt idx="10">
                  <c:v>513566.2280520301</c:v>
                </c:pt>
                <c:pt idx="11">
                  <c:v>1.4881606E6</c:v>
                </c:pt>
                <c:pt idx="12">
                  <c:v>272380.7333333333</c:v>
                </c:pt>
                <c:pt idx="13">
                  <c:v>1.70637159022923E6</c:v>
                </c:pt>
                <c:pt idx="14">
                  <c:v>5.21935233333333E6</c:v>
                </c:pt>
              </c:numCache>
            </c:numRef>
          </c:val>
        </c:ser>
        <c:ser>
          <c:idx val="1"/>
          <c:order val="1"/>
          <c:tx>
            <c:strRef>
              <c:f>G8.a!$K$9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G8.a!$I$10:$I$24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G8.a!$K$10:$K$24</c:f>
              <c:numCache>
                <c:formatCode>#,##0</c:formatCode>
                <c:ptCount val="15"/>
                <c:pt idx="0">
                  <c:v>1.88502599003419E6</c:v>
                </c:pt>
                <c:pt idx="1">
                  <c:v>6.74859453333333E6</c:v>
                </c:pt>
                <c:pt idx="2">
                  <c:v>6.342855404E6</c:v>
                </c:pt>
                <c:pt idx="3">
                  <c:v>2.086632607275E6</c:v>
                </c:pt>
                <c:pt idx="4">
                  <c:v>1.882188222125E7</c:v>
                </c:pt>
                <c:pt idx="5">
                  <c:v>835594.0209886809</c:v>
                </c:pt>
                <c:pt idx="6">
                  <c:v>2.34601700416667E6</c:v>
                </c:pt>
                <c:pt idx="7">
                  <c:v>733266.7718299999</c:v>
                </c:pt>
                <c:pt idx="8">
                  <c:v>8.611483E6</c:v>
                </c:pt>
                <c:pt idx="9">
                  <c:v>595541.666666667</c:v>
                </c:pt>
                <c:pt idx="10">
                  <c:v>1.31257118291111E6</c:v>
                </c:pt>
                <c:pt idx="11">
                  <c:v>6.94904934586368E6</c:v>
                </c:pt>
                <c:pt idx="12">
                  <c:v>617444.8333333334</c:v>
                </c:pt>
                <c:pt idx="13">
                  <c:v>5.77250444912619E6</c:v>
                </c:pt>
                <c:pt idx="14">
                  <c:v>8.95240044658841E6</c:v>
                </c:pt>
              </c:numCache>
            </c:numRef>
          </c:val>
        </c:ser>
        <c:ser>
          <c:idx val="2"/>
          <c:order val="2"/>
          <c:tx>
            <c:strRef>
              <c:f>G8.a!$L$9</c:f>
              <c:strCache>
                <c:ptCount val="1"/>
                <c:pt idx="0">
                  <c:v>No motorizado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G8.a!$I$10:$I$24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G8.a!$L$10:$L$24</c:f>
              <c:numCache>
                <c:formatCode>#,##0</c:formatCode>
                <c:ptCount val="15"/>
                <c:pt idx="0">
                  <c:v>927919.5800947809</c:v>
                </c:pt>
                <c:pt idx="1">
                  <c:v>862940.0333333334</c:v>
                </c:pt>
                <c:pt idx="2">
                  <c:v>557500.0</c:v>
                </c:pt>
                <c:pt idx="3">
                  <c:v>228928.0</c:v>
                </c:pt>
                <c:pt idx="4">
                  <c:v>3.10983375E6</c:v>
                </c:pt>
                <c:pt idx="5">
                  <c:v>558101.5672333334</c:v>
                </c:pt>
                <c:pt idx="6">
                  <c:v>895348.9085333334</c:v>
                </c:pt>
                <c:pt idx="7">
                  <c:v>251142.8552</c:v>
                </c:pt>
                <c:pt idx="8">
                  <c:v>884773.3333333334</c:v>
                </c:pt>
                <c:pt idx="9">
                  <c:v>248139.0</c:v>
                </c:pt>
                <c:pt idx="10">
                  <c:v>462437.1007990303</c:v>
                </c:pt>
                <c:pt idx="11">
                  <c:v>2.20224502E6</c:v>
                </c:pt>
                <c:pt idx="12">
                  <c:v>93750.0</c:v>
                </c:pt>
                <c:pt idx="13">
                  <c:v>1.23610444486051E6</c:v>
                </c:pt>
                <c:pt idx="14">
                  <c:v>3.22185013166667E6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2607128"/>
        <c:axId val="-2112610936"/>
      </c:barChart>
      <c:catAx>
        <c:axId val="-211260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610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12610936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Tiempo </a:t>
                </a:r>
              </a:p>
            </c:rich>
          </c:tx>
          <c:layout>
            <c:manualLayout>
              <c:xMode val="edge"/>
              <c:yMode val="edge"/>
              <c:x val="0.511195191058374"/>
              <c:y val="0.86242198355720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607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3989605673048"/>
          <c:y val="0.911585658869847"/>
          <c:w val="0.800287252860788"/>
          <c:h val="0.04573167554423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0000000000001" r="0.750000000000001" t="0.984251969" header="0.492125985000001" footer="0.492125985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596376672428"/>
          <c:y val="0.0635838150289017"/>
          <c:w val="0.673011971064592"/>
          <c:h val="0.8595121580876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G8.b!$H$9:$H$17</c:f>
              <c:strCache>
                <c:ptCount val="9"/>
                <c:pt idx="0">
                  <c:v>Buses</c:v>
                </c:pt>
                <c:pt idx="1">
                  <c:v>Automóviles</c:v>
                </c:pt>
                <c:pt idx="2">
                  <c:v>A pie</c:v>
                </c:pt>
                <c:pt idx="3">
                  <c:v>Metros</c:v>
                </c:pt>
                <c:pt idx="4">
                  <c:v>Transporte Colectivo - pequeños</c:v>
                </c:pt>
                <c:pt idx="5">
                  <c:v>Taxis y moto-taxis</c:v>
                </c:pt>
                <c:pt idx="6">
                  <c:v>Trenes</c:v>
                </c:pt>
                <c:pt idx="7">
                  <c:v>Motos</c:v>
                </c:pt>
                <c:pt idx="8">
                  <c:v>Barcos</c:v>
                </c:pt>
              </c:strCache>
            </c:strRef>
          </c:cat>
          <c:val>
            <c:numRef>
              <c:f>G8.b!$I$9:$I$17</c:f>
              <c:numCache>
                <c:formatCode>0.0</c:formatCode>
                <c:ptCount val="9"/>
                <c:pt idx="0">
                  <c:v>58.834</c:v>
                </c:pt>
                <c:pt idx="1">
                  <c:v>25.53</c:v>
                </c:pt>
                <c:pt idx="2">
                  <c:v>14.588</c:v>
                </c:pt>
                <c:pt idx="3">
                  <c:v>6.197999999999997</c:v>
                </c:pt>
                <c:pt idx="4">
                  <c:v>5.175</c:v>
                </c:pt>
                <c:pt idx="5">
                  <c:v>2.46</c:v>
                </c:pt>
                <c:pt idx="6">
                  <c:v>2.067</c:v>
                </c:pt>
                <c:pt idx="7">
                  <c:v>1.664</c:v>
                </c:pt>
                <c:pt idx="8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12655880"/>
        <c:axId val="-2112659576"/>
      </c:barChart>
      <c:catAx>
        <c:axId val="-211265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659576"/>
        <c:crosses val="autoZero"/>
        <c:auto val="1"/>
        <c:lblAlgn val="ctr"/>
        <c:lblOffset val="100"/>
        <c:noMultiLvlLbl val="0"/>
      </c:catAx>
      <c:valAx>
        <c:axId val="-2112659576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655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499343832021"/>
          <c:y val="0.0570712613625999"/>
          <c:w val="0.900022000926355"/>
          <c:h val="0.708897637795276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155E89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29.653.458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005291005291"/>
                  <c:y val="-0.108455818022747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 72.187.309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15.741.014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G8.c!$I$9:$K$9</c:f>
              <c:strCache>
                <c:ptCount val="3"/>
                <c:pt idx="0">
                  <c:v>Transporte Individual motorizado</c:v>
                </c:pt>
                <c:pt idx="1">
                  <c:v>Transporte Colectivo</c:v>
                </c:pt>
                <c:pt idx="2">
                  <c:v>Transporte no motorizado</c:v>
                </c:pt>
              </c:strCache>
            </c:strRef>
          </c:cat>
          <c:val>
            <c:numRef>
              <c:f>G8.c!$I$25:$K$25</c:f>
              <c:numCache>
                <c:formatCode>#,##0</c:formatCode>
                <c:ptCount val="3"/>
                <c:pt idx="0">
                  <c:v>2.96534582062166E7</c:v>
                </c:pt>
                <c:pt idx="1">
                  <c:v>7.26108634773673E7</c:v>
                </c:pt>
                <c:pt idx="2">
                  <c:v>1.57410137250543E7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549446117029489"/>
          <c:y val="0.822223117380598"/>
          <c:w val="0.893889339200247"/>
          <c:h val="0.119104824734746"/>
        </c:manualLayout>
      </c:layout>
      <c:overlay val="0"/>
      <c:spPr>
        <a:noFill/>
        <a:ln w="25400">
          <a:noFill/>
        </a:ln>
      </c:spPr>
      <c:txPr>
        <a:bodyPr anchor="ctr"/>
        <a:lstStyle/>
        <a:p>
          <a:pPr algn="ctr"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Tiempo de recorrido de los modos mas usados</a:t>
            </a:r>
          </a:p>
        </c:rich>
      </c:tx>
      <c:layout>
        <c:manualLayout>
          <c:xMode val="edge"/>
          <c:yMode val="edge"/>
          <c:x val="0.236089683704791"/>
          <c:y val="0.041943071069604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01755888834397"/>
          <c:y val="0.128019941800753"/>
          <c:w val="0.870181265163337"/>
          <c:h val="0.760871918863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G8.e!$I$9:$I$12</c:f>
              <c:strCache>
                <c:ptCount val="4"/>
                <c:pt idx="0">
                  <c:v>Motos</c:v>
                </c:pt>
                <c:pt idx="1">
                  <c:v>Automóviles</c:v>
                </c:pt>
                <c:pt idx="2">
                  <c:v>Microbuses</c:v>
                </c:pt>
                <c:pt idx="3">
                  <c:v>Buses estándar</c:v>
                </c:pt>
              </c:strCache>
            </c:strRef>
          </c:cat>
          <c:val>
            <c:numRef>
              <c:f>G8.e!$J$9:$J$12</c:f>
              <c:numCache>
                <c:formatCode>0.0</c:formatCode>
                <c:ptCount val="4"/>
                <c:pt idx="0">
                  <c:v>22.19333333333331</c:v>
                </c:pt>
                <c:pt idx="1">
                  <c:v>30.516</c:v>
                </c:pt>
                <c:pt idx="2">
                  <c:v>42.95704500928979</c:v>
                </c:pt>
                <c:pt idx="3">
                  <c:v>49.24026337959921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771048"/>
        <c:axId val="-2112774744"/>
      </c:barChart>
      <c:catAx>
        <c:axId val="-211277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774744"/>
        <c:crosses val="autoZero"/>
        <c:auto val="1"/>
        <c:lblAlgn val="ctr"/>
        <c:lblOffset val="100"/>
        <c:noMultiLvlLbl val="0"/>
      </c:catAx>
      <c:valAx>
        <c:axId val="-211277474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.0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771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46262341325811"/>
          <c:y val="0.0253521126760563"/>
          <c:w val="0.875881523272214"/>
          <c:h val="0.7832504463893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G8.d!$I$9:$I$23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G8.d!$J$9:$J$23</c:f>
              <c:numCache>
                <c:formatCode>0</c:formatCode>
                <c:ptCount val="15"/>
                <c:pt idx="0">
                  <c:v>39.0</c:v>
                </c:pt>
                <c:pt idx="1">
                  <c:v>73.0</c:v>
                </c:pt>
                <c:pt idx="2">
                  <c:v>36.0</c:v>
                </c:pt>
                <c:pt idx="3">
                  <c:v>67.0</c:v>
                </c:pt>
                <c:pt idx="4">
                  <c:v>50.0</c:v>
                </c:pt>
                <c:pt idx="5">
                  <c:v>38.79089539575845</c:v>
                </c:pt>
                <c:pt idx="6">
                  <c:v>47.75</c:v>
                </c:pt>
                <c:pt idx="7">
                  <c:v>52.23</c:v>
                </c:pt>
                <c:pt idx="8">
                  <c:v>60.0</c:v>
                </c:pt>
                <c:pt idx="9">
                  <c:v>35.67</c:v>
                </c:pt>
                <c:pt idx="10">
                  <c:v>35.64629894371948</c:v>
                </c:pt>
                <c:pt idx="11">
                  <c:v>49.75837817725502</c:v>
                </c:pt>
                <c:pt idx="12">
                  <c:v>57.0</c:v>
                </c:pt>
                <c:pt idx="13">
                  <c:v>47.0</c:v>
                </c:pt>
                <c:pt idx="14">
                  <c:v>49.75837817725502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825160"/>
        <c:axId val="-2112828856"/>
      </c:barChart>
      <c:catAx>
        <c:axId val="-211282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828856"/>
        <c:crosses val="autoZero"/>
        <c:auto val="1"/>
        <c:lblAlgn val="ctr"/>
        <c:lblOffset val="100"/>
        <c:noMultiLvlLbl val="0"/>
      </c:catAx>
      <c:valAx>
        <c:axId val="-211282885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Minutos por viaje</a:t>
                </a:r>
              </a:p>
            </c:rich>
          </c:tx>
          <c:layout>
            <c:manualLayout>
              <c:xMode val="edge"/>
              <c:yMode val="edge"/>
              <c:x val="0.0119645287057564"/>
              <c:y val="0.340656997336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825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176267848351"/>
          <c:y val="0.0232228701675448"/>
          <c:w val="0.777449532250123"/>
          <c:h val="0.698128737197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'G9'!$J$8</c:f>
              <c:strCache>
                <c:ptCount val="1"/>
                <c:pt idx="0">
                  <c:v>Acceso al 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'G9'!$I$9:$I$23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'G9'!$J$9:$J$23</c:f>
              <c:numCache>
                <c:formatCode>#,##0</c:formatCode>
                <c:ptCount val="15"/>
                <c:pt idx="0">
                  <c:v>2.94314587076923E6</c:v>
                </c:pt>
                <c:pt idx="1">
                  <c:v>5.683613E6</c:v>
                </c:pt>
                <c:pt idx="2">
                  <c:v>1.058416084E7</c:v>
                </c:pt>
                <c:pt idx="3">
                  <c:v>2.700749193E6</c:v>
                </c:pt>
                <c:pt idx="4">
                  <c:v>2.51219945655E7</c:v>
                </c:pt>
                <c:pt idx="5">
                  <c:v>1.41265221333333E6</c:v>
                </c:pt>
                <c:pt idx="6">
                  <c:v>3.004253E6</c:v>
                </c:pt>
                <c:pt idx="7">
                  <c:v>842351.26</c:v>
                </c:pt>
                <c:pt idx="8">
                  <c:v>8.705E6</c:v>
                </c:pt>
                <c:pt idx="9">
                  <c:v>1.0545E6</c:v>
                </c:pt>
                <c:pt idx="10">
                  <c:v>2.26332839666667E6</c:v>
                </c:pt>
                <c:pt idx="11">
                  <c:v>9.008228E6</c:v>
                </c:pt>
                <c:pt idx="12">
                  <c:v>650834.0</c:v>
                </c:pt>
                <c:pt idx="13">
                  <c:v>6.5028757698944E6</c:v>
                </c:pt>
                <c:pt idx="14">
                  <c:v>1.18375E7</c:v>
                </c:pt>
              </c:numCache>
            </c:numRef>
          </c:val>
        </c:ser>
        <c:ser>
          <c:idx val="1"/>
          <c:order val="1"/>
          <c:tx>
            <c:strRef>
              <c:f>'G9'!$K$8</c:f>
              <c:strCache>
                <c:ptCount val="1"/>
                <c:pt idx="0">
                  <c:v>Viaje a pie (km)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'G9'!$I$9:$I$23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'G9'!$K$9:$K$23</c:f>
              <c:numCache>
                <c:formatCode>#,##0</c:formatCode>
                <c:ptCount val="15"/>
                <c:pt idx="0">
                  <c:v>2.68051457678155E6</c:v>
                </c:pt>
                <c:pt idx="1">
                  <c:v>1.517453E6</c:v>
                </c:pt>
                <c:pt idx="2">
                  <c:v>2.23E6</c:v>
                </c:pt>
                <c:pt idx="3">
                  <c:v>915712.0</c:v>
                </c:pt>
                <c:pt idx="4">
                  <c:v>1.1904731E7</c:v>
                </c:pt>
                <c:pt idx="5">
                  <c:v>1.89806030333333E6</c:v>
                </c:pt>
                <c:pt idx="6">
                  <c:v>3.661512E6</c:v>
                </c:pt>
                <c:pt idx="7">
                  <c:v>880782.0</c:v>
                </c:pt>
                <c:pt idx="8">
                  <c:v>4.208E6</c:v>
                </c:pt>
                <c:pt idx="9">
                  <c:v>508000.0</c:v>
                </c:pt>
                <c:pt idx="10">
                  <c:v>1.46277748692946E6</c:v>
                </c:pt>
                <c:pt idx="11">
                  <c:v>6.740688E6</c:v>
                </c:pt>
                <c:pt idx="12">
                  <c:v>375000.0</c:v>
                </c:pt>
                <c:pt idx="13">
                  <c:v>6.22462979257793E6</c:v>
                </c:pt>
                <c:pt idx="14">
                  <c:v>1.23E7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459816"/>
        <c:axId val="-2111456408"/>
      </c:barChart>
      <c:catAx>
        <c:axId val="-21114598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456408"/>
        <c:crosses val="autoZero"/>
        <c:auto val="1"/>
        <c:lblAlgn val="ctr"/>
        <c:lblOffset val="100"/>
        <c:noMultiLvlLbl val="0"/>
      </c:catAx>
      <c:valAx>
        <c:axId val="-211145640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Km por día</a:t>
                </a:r>
              </a:p>
            </c:rich>
          </c:tx>
          <c:layout>
            <c:manualLayout>
              <c:xMode val="edge"/>
              <c:yMode val="edge"/>
              <c:x val="0.0128758905136858"/>
              <c:y val="0.2851115978923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1459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5369617259381"/>
          <c:y val="0.89639408560772"/>
          <c:w val="0.71736768480863"/>
          <c:h val="0.06020069859688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77820641547"/>
          <c:y val="0.0528301886792453"/>
          <c:w val="0.837945753844528"/>
          <c:h val="0.6902013478543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'G3'!$L$8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'G3'!$K$9:$K$23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'G3'!$L$9:$L$23</c:f>
              <c:numCache>
                <c:formatCode>#,##0</c:formatCode>
                <c:ptCount val="15"/>
                <c:pt idx="0">
                  <c:v>1.9672605994143E6</c:v>
                </c:pt>
                <c:pt idx="1">
                  <c:v>2.482642E6</c:v>
                </c:pt>
                <c:pt idx="2">
                  <c:v>1.333104E7</c:v>
                </c:pt>
                <c:pt idx="3">
                  <c:v>1.3496750675E6</c:v>
                </c:pt>
                <c:pt idx="4">
                  <c:v>1.1376518E7</c:v>
                </c:pt>
                <c:pt idx="5">
                  <c:v>1.54008189333333E6</c:v>
                </c:pt>
                <c:pt idx="6">
                  <c:v>2.976513E6</c:v>
                </c:pt>
                <c:pt idx="7">
                  <c:v>758977.0</c:v>
                </c:pt>
                <c:pt idx="8">
                  <c:v>3.54E6</c:v>
                </c:pt>
                <c:pt idx="9">
                  <c:v>367000.0</c:v>
                </c:pt>
                <c:pt idx="10">
                  <c:v>1.45027502624363E6</c:v>
                </c:pt>
                <c:pt idx="11">
                  <c:v>3.521525E6</c:v>
                </c:pt>
                <c:pt idx="12">
                  <c:v>522020.0</c:v>
                </c:pt>
                <c:pt idx="13">
                  <c:v>4.77766631093052E6</c:v>
                </c:pt>
                <c:pt idx="14">
                  <c:v>1.128639E7</c:v>
                </c:pt>
              </c:numCache>
            </c:numRef>
          </c:val>
        </c:ser>
        <c:ser>
          <c:idx val="1"/>
          <c:order val="1"/>
          <c:tx>
            <c:strRef>
              <c:f>'G3'!$M$8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'G3'!$K$9:$K$23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'G3'!$M$9:$M$23</c:f>
              <c:numCache>
                <c:formatCode>#,##0</c:formatCode>
                <c:ptCount val="15"/>
                <c:pt idx="0">
                  <c:v>2.94314587076923E6</c:v>
                </c:pt>
                <c:pt idx="1">
                  <c:v>5.683613E6</c:v>
                </c:pt>
                <c:pt idx="2">
                  <c:v>1.058416084E7</c:v>
                </c:pt>
                <c:pt idx="3">
                  <c:v>2.700749193E6</c:v>
                </c:pt>
                <c:pt idx="4">
                  <c:v>2.51219945655E7</c:v>
                </c:pt>
                <c:pt idx="5">
                  <c:v>1.41265221333333E6</c:v>
                </c:pt>
                <c:pt idx="6">
                  <c:v>3.004253E6</c:v>
                </c:pt>
                <c:pt idx="7">
                  <c:v>842351.26</c:v>
                </c:pt>
                <c:pt idx="8">
                  <c:v>8.705E6</c:v>
                </c:pt>
                <c:pt idx="9">
                  <c:v>1.0545E6</c:v>
                </c:pt>
                <c:pt idx="10">
                  <c:v>2.26332839666667E6</c:v>
                </c:pt>
                <c:pt idx="11">
                  <c:v>9.008228E6</c:v>
                </c:pt>
                <c:pt idx="12">
                  <c:v>650834.0</c:v>
                </c:pt>
                <c:pt idx="13">
                  <c:v>6.5028757698944E6</c:v>
                </c:pt>
                <c:pt idx="14">
                  <c:v>1.18375E7</c:v>
                </c:pt>
              </c:numCache>
            </c:numRef>
          </c:val>
        </c:ser>
        <c:ser>
          <c:idx val="2"/>
          <c:order val="2"/>
          <c:tx>
            <c:strRef>
              <c:f>'G3'!$N$8</c:f>
              <c:strCache>
                <c:ptCount val="1"/>
                <c:pt idx="0">
                  <c:v>A pie y bicicleta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'G3'!$K$9:$K$23</c:f>
              <c:strCache>
                <c:ptCount val="15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</c:strCache>
            </c:strRef>
          </c:cat>
          <c:val>
            <c:numRef>
              <c:f>'G3'!$N$9:$N$23</c:f>
              <c:numCache>
                <c:formatCode>#,##0</c:formatCode>
                <c:ptCount val="15"/>
                <c:pt idx="0">
                  <c:v>2.76655137970054E6</c:v>
                </c:pt>
                <c:pt idx="1">
                  <c:v>1.798899E6</c:v>
                </c:pt>
                <c:pt idx="2">
                  <c:v>2.23E6</c:v>
                </c:pt>
                <c:pt idx="3">
                  <c:v>915712.0</c:v>
                </c:pt>
                <c:pt idx="4">
                  <c:v>1.2305684E7</c:v>
                </c:pt>
                <c:pt idx="5">
                  <c:v>2.11611202E6</c:v>
                </c:pt>
                <c:pt idx="6">
                  <c:v>3.873601E6</c:v>
                </c:pt>
                <c:pt idx="7">
                  <c:v>1.030782E6</c:v>
                </c:pt>
                <c:pt idx="8">
                  <c:v>4.292E6</c:v>
                </c:pt>
                <c:pt idx="9">
                  <c:v>538000.0</c:v>
                </c:pt>
                <c:pt idx="10">
                  <c:v>1.71514982359612E6</c:v>
                </c:pt>
                <c:pt idx="11">
                  <c:v>7.386198E6</c:v>
                </c:pt>
                <c:pt idx="12">
                  <c:v>375000.0</c:v>
                </c:pt>
                <c:pt idx="13">
                  <c:v>6.54103751331535E6</c:v>
                </c:pt>
                <c:pt idx="14">
                  <c:v>1.26830873E7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3136712"/>
        <c:axId val="-2123140520"/>
      </c:barChart>
      <c:catAx>
        <c:axId val="-212313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14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314052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viajes por modo</a:t>
                </a:r>
              </a:p>
            </c:rich>
          </c:tx>
          <c:layout>
            <c:manualLayout>
              <c:xMode val="edge"/>
              <c:yMode val="edge"/>
              <c:x val="0.0192458912434603"/>
              <c:y val="0.3202511658801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1367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4273106801247"/>
          <c:y val="0.904387999391113"/>
          <c:w val="0.690402288220684"/>
          <c:h val="0.06583078477229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0000000000001" r="0.750000000000001" t="0.984251969" header="0.492125985000001" footer="0.492125985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9436025271"/>
          <c:y val="0.0146341463414634"/>
          <c:w val="0.816137116026326"/>
          <c:h val="0.8002622542364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G4.a!$J$13:$P$13</c:f>
              <c:strCache>
                <c:ptCount val="7"/>
                <c:pt idx="0">
                  <c:v>Buses Estándar</c:v>
                </c:pt>
                <c:pt idx="1">
                  <c:v>Microbuses</c:v>
                </c:pt>
                <c:pt idx="2">
                  <c:v>Metros</c:v>
                </c:pt>
                <c:pt idx="3">
                  <c:v>Combis/Vans/Jeeps</c:v>
                </c:pt>
                <c:pt idx="4">
                  <c:v>Trenes</c:v>
                </c:pt>
                <c:pt idx="5">
                  <c:v>Taxis colectivo</c:v>
                </c:pt>
                <c:pt idx="6">
                  <c:v>Barcos</c:v>
                </c:pt>
              </c:strCache>
            </c:strRef>
          </c:cat>
          <c:val>
            <c:numRef>
              <c:f>G4.a!$J$14:$P$14</c:f>
              <c:numCache>
                <c:formatCode>#,##0</c:formatCode>
                <c:ptCount val="7"/>
                <c:pt idx="0">
                  <c:v>4.4373160535711E7</c:v>
                </c:pt>
                <c:pt idx="1">
                  <c:v>2.37539472857731E7</c:v>
                </c:pt>
                <c:pt idx="2">
                  <c:v>1.10233946285E7</c:v>
                </c:pt>
                <c:pt idx="3">
                  <c:v>5.726215145E6</c:v>
                </c:pt>
                <c:pt idx="4">
                  <c:v>3.00224768E6</c:v>
                </c:pt>
                <c:pt idx="5">
                  <c:v>650334.7698943966</c:v>
                </c:pt>
                <c:pt idx="6">
                  <c:v>82091.0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193080"/>
        <c:axId val="-2123196808"/>
      </c:barChart>
      <c:catAx>
        <c:axId val="-212319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196808"/>
        <c:crosses val="autoZero"/>
        <c:auto val="1"/>
        <c:lblAlgn val="ctr"/>
        <c:lblOffset val="100"/>
        <c:noMultiLvlLbl val="0"/>
      </c:catAx>
      <c:valAx>
        <c:axId val="-212319680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Pasajeros/día</a:t>
                </a:r>
              </a:p>
            </c:rich>
          </c:tx>
          <c:layout>
            <c:manualLayout>
              <c:xMode val="edge"/>
              <c:yMode val="edge"/>
              <c:x val="0.00511370313785404"/>
              <c:y val="0.2813901551779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3193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87401575" l="0.511811024" r="0.511811024" t="0.787401575" header="0.314960620000001" footer="0.31496062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490132447316918"/>
          <c:y val="0.0910443986088737"/>
          <c:w val="0.626282220502784"/>
          <c:h val="0.621492299122265"/>
        </c:manualLayout>
      </c:layout>
      <c:pieChart>
        <c:varyColors val="1"/>
        <c:ser>
          <c:idx val="0"/>
          <c:order val="0"/>
          <c:tx>
            <c:strRef>
              <c:f>G4.b!$J$9:$Q$9</c:f>
              <c:strCache>
                <c:ptCount val="1"/>
                <c:pt idx="0">
                  <c:v>Taxis colectivo Jeeps Combis/Vans Microbuses Minibuses Buses estándar Buses articulados Buses biarticulados</c:v>
                </c:pt>
              </c:strCache>
            </c:strRef>
          </c:tx>
          <c:spPr>
            <a:gradFill rotWithShape="0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25400">
              <a:noFill/>
            </a:ln>
            <a:effectLst/>
          </c:spPr>
          <c:explosion val="3"/>
          <c:dPt>
            <c:idx val="0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155EAF"/>
              </a:solidFill>
              <a:ln w="2540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EE482"/>
              </a:solidFill>
              <a:ln w="25400">
                <a:noFill/>
              </a:ln>
              <a:effectLst/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5788CC"/>
                  </a:gs>
                  <a:gs pos="20000">
                    <a:srgbClr val="5988C9"/>
                  </a:gs>
                  <a:gs pos="100000">
                    <a:srgbClr val="42679A"/>
                  </a:gs>
                </a:gsLst>
                <a:lin ang="5400000"/>
              </a:gradFill>
              <a:ln w="25400">
                <a:noFill/>
              </a:ln>
              <a:effectLst/>
            </c:spPr>
          </c:dPt>
          <c:dPt>
            <c:idx val="5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Pt>
            <c:idx val="6"/>
            <c:bubble3D val="0"/>
            <c:spPr>
              <a:solidFill>
                <a:srgbClr val="155EAF"/>
              </a:solidFill>
              <a:ln w="25400">
                <a:noFill/>
              </a:ln>
              <a:effectLst/>
            </c:spPr>
          </c:dPt>
          <c:dPt>
            <c:idx val="7"/>
            <c:bubble3D val="0"/>
            <c:spPr>
              <a:solidFill>
                <a:srgbClr val="FEEE9F"/>
              </a:solidFill>
              <a:ln w="2540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139617770000972"/>
                  <c:y val="0.0826744217948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325515699426461"/>
                  <c:y val="0.1247865967973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051583552055993"/>
                  <c:y val="0.1755398867824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0425593467483231"/>
                  <c:y val="-0.2031935032511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0553814523184603"/>
                  <c:y val="-0.06220691163604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bg1">
                      <a:lumMod val="65000"/>
                    </a:schemeClr>
                  </a:solidFill>
                </a:ln>
              </c:spPr>
            </c:leaderLines>
          </c:dLbls>
          <c:cat>
            <c:strRef>
              <c:f>G4.b!$J$9:$Q$9</c:f>
              <c:strCache>
                <c:ptCount val="8"/>
                <c:pt idx="0">
                  <c:v>Taxis colectivo</c:v>
                </c:pt>
                <c:pt idx="1">
                  <c:v>Jeeps</c:v>
                </c:pt>
                <c:pt idx="2">
                  <c:v>Combis/Vans</c:v>
                </c:pt>
                <c:pt idx="3">
                  <c:v>Microbuses</c:v>
                </c:pt>
                <c:pt idx="4">
                  <c:v>Minibuses</c:v>
                </c:pt>
                <c:pt idx="5">
                  <c:v>Buses estándar</c:v>
                </c:pt>
                <c:pt idx="6">
                  <c:v>Buses articulados</c:v>
                </c:pt>
                <c:pt idx="7">
                  <c:v>Buses biarticulados</c:v>
                </c:pt>
              </c:strCache>
            </c:strRef>
          </c:cat>
          <c:val>
            <c:numRef>
              <c:f>G4.b!$J$25:$Q$25</c:f>
              <c:numCache>
                <c:formatCode>#,##0</c:formatCode>
                <c:ptCount val="8"/>
                <c:pt idx="0">
                  <c:v>650334.7698943966</c:v>
                </c:pt>
                <c:pt idx="1">
                  <c:v>139802.145</c:v>
                </c:pt>
                <c:pt idx="2">
                  <c:v>5.586413E6</c:v>
                </c:pt>
                <c:pt idx="3">
                  <c:v>2.37539472857731E7</c:v>
                </c:pt>
                <c:pt idx="4">
                  <c:v>246995.0</c:v>
                </c:pt>
                <c:pt idx="5">
                  <c:v>4.4373160535711E7</c:v>
                </c:pt>
                <c:pt idx="6">
                  <c:v>2.97588693089412E6</c:v>
                </c:pt>
                <c:pt idx="7">
                  <c:v>470253.1333909832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26385381072649"/>
          <c:y val="0.0120945298504354"/>
          <c:w val="0.907494923983559"/>
          <c:h val="0.763448110652835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3A7CCB"/>
                </a:gs>
                <a:gs pos="20000">
                  <a:srgbClr val="3C7BC7"/>
                </a:gs>
                <a:gs pos="100000">
                  <a:srgbClr val="2C5D98"/>
                </a:gs>
              </a:gsLst>
              <a:lin ang="5400000"/>
            </a:gradFill>
            <a:ln w="25400">
              <a:noFill/>
            </a:ln>
            <a:effectLst/>
          </c:spPr>
          <c:explosion val="3"/>
          <c:dPt>
            <c:idx val="0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AE00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155EAF"/>
              </a:solidFill>
              <a:ln w="25400">
                <a:noFill/>
              </a:ln>
              <a:effectLst/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G4.c!$H$9:$J$9</c:f>
              <c:strCache>
                <c:ptCount val="3"/>
                <c:pt idx="0">
                  <c:v>Trenes</c:v>
                </c:pt>
                <c:pt idx="1">
                  <c:v>Metros</c:v>
                </c:pt>
                <c:pt idx="2">
                  <c:v>Tranvías</c:v>
                </c:pt>
              </c:strCache>
            </c:strRef>
          </c:cat>
          <c:val>
            <c:numRef>
              <c:f>G4.c!$H$25:$J$25</c:f>
              <c:numCache>
                <c:formatCode>#,##0</c:formatCode>
                <c:ptCount val="3"/>
                <c:pt idx="0">
                  <c:v>3.00224768E6</c:v>
                </c:pt>
                <c:pt idx="1">
                  <c:v>1.10233946285E7</c:v>
                </c:pt>
                <c:pt idx="2">
                  <c:v>10660.0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33074935400517"/>
          <c:y val="0.0201511335012594"/>
          <c:w val="0.914728682170543"/>
          <c:h val="0.822494062099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G5.a!$N$10</c:f>
              <c:strCache>
                <c:ptCount val="1"/>
                <c:pt idx="0">
                  <c:v>184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G5.a!$M$11:$M$34</c:f>
              <c:strCache>
                <c:ptCount val="24"/>
                <c:pt idx="0">
                  <c:v>Bogotá</c:v>
                </c:pt>
                <c:pt idx="1">
                  <c:v>Buenos Aires</c:v>
                </c:pt>
                <c:pt idx="2">
                  <c:v>Caracas</c:v>
                </c:pt>
                <c:pt idx="3">
                  <c:v>Ciudad de México</c:v>
                </c:pt>
                <c:pt idx="4">
                  <c:v>Curitiba</c:v>
                </c:pt>
                <c:pt idx="5">
                  <c:v>Guadalajara</c:v>
                </c:pt>
                <c:pt idx="6">
                  <c:v>León</c:v>
                </c:pt>
                <c:pt idx="7">
                  <c:v>Lima</c:v>
                </c:pt>
                <c:pt idx="8">
                  <c:v>Montevideo</c:v>
                </c:pt>
                <c:pt idx="9">
                  <c:v>Porto Alegre</c:v>
                </c:pt>
                <c:pt idx="10">
                  <c:v>Río de Janeiro</c:v>
                </c:pt>
                <c:pt idx="11">
                  <c:v>San José</c:v>
                </c:pt>
                <c:pt idx="12">
                  <c:v>Santiago</c:v>
                </c:pt>
                <c:pt idx="13">
                  <c:v>São Paulo</c:v>
                </c:pt>
                <c:pt idx="14">
                  <c:v>Promedio OMU</c:v>
                </c:pt>
                <c:pt idx="15">
                  <c:v>Amsterdam</c:v>
                </c:pt>
                <c:pt idx="16">
                  <c:v>Barcelona</c:v>
                </c:pt>
                <c:pt idx="17">
                  <c:v>Berlín</c:v>
                </c:pt>
                <c:pt idx="18">
                  <c:v>Bruselas</c:v>
                </c:pt>
                <c:pt idx="19">
                  <c:v>Budapest</c:v>
                </c:pt>
                <c:pt idx="20">
                  <c:v>Londres</c:v>
                </c:pt>
                <c:pt idx="21">
                  <c:v>Madrid</c:v>
                </c:pt>
                <c:pt idx="22">
                  <c:v>París</c:v>
                </c:pt>
                <c:pt idx="23">
                  <c:v>Viena</c:v>
                </c:pt>
              </c:strCache>
            </c:strRef>
          </c:cat>
          <c:val>
            <c:numRef>
              <c:f>G5.a!$N$11:$N$34</c:f>
              <c:numCache>
                <c:formatCode>#,##0</c:formatCode>
                <c:ptCount val="24"/>
                <c:pt idx="0">
                  <c:v>217.9311440489768</c:v>
                </c:pt>
                <c:pt idx="1">
                  <c:v>239.3310419146313</c:v>
                </c:pt>
                <c:pt idx="2">
                  <c:v>258.0271171462089</c:v>
                </c:pt>
                <c:pt idx="3">
                  <c:v>391.716924333326</c:v>
                </c:pt>
                <c:pt idx="4">
                  <c:v>147.5361982617148</c:v>
                </c:pt>
                <c:pt idx="5">
                  <c:v>206.0190581296499</c:v>
                </c:pt>
                <c:pt idx="6">
                  <c:v>185.7704332100771</c:v>
                </c:pt>
                <c:pt idx="7">
                  <c:v>307.864823352316</c:v>
                </c:pt>
                <c:pt idx="8">
                  <c:v>238.5804182303042</c:v>
                </c:pt>
                <c:pt idx="9">
                  <c:v>199.080334514331</c:v>
                </c:pt>
                <c:pt idx="10">
                  <c:v>252.8174530932776</c:v>
                </c:pt>
                <c:pt idx="11">
                  <c:v>151.7240575439611</c:v>
                </c:pt>
                <c:pt idx="12">
                  <c:v>323.0455537819802</c:v>
                </c:pt>
                <c:pt idx="13">
                  <c:v>189.0607091305848</c:v>
                </c:pt>
                <c:pt idx="14" formatCode="General">
                  <c:v>233.0</c:v>
                </c:pt>
                <c:pt idx="15">
                  <c:v>340.0</c:v>
                </c:pt>
                <c:pt idx="16">
                  <c:v>187.0</c:v>
                </c:pt>
                <c:pt idx="17">
                  <c:v>177.0</c:v>
                </c:pt>
                <c:pt idx="18">
                  <c:v>116.0</c:v>
                </c:pt>
                <c:pt idx="19">
                  <c:v>500.0</c:v>
                </c:pt>
                <c:pt idx="20">
                  <c:v>448.0</c:v>
                </c:pt>
                <c:pt idx="21">
                  <c:v>270.0</c:v>
                </c:pt>
                <c:pt idx="22">
                  <c:v>327.0</c:v>
                </c:pt>
                <c:pt idx="23">
                  <c:v>343.0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57080"/>
        <c:axId val="-2113553672"/>
      </c:barChart>
      <c:lineChart>
        <c:grouping val="standard"/>
        <c:varyColors val="0"/>
        <c:ser>
          <c:idx val="1"/>
          <c:order val="1"/>
          <c:tx>
            <c:strRef>
              <c:f>G5.a!#REF!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G5.a!$M$11:$M$34</c:f>
              <c:strCache>
                <c:ptCount val="24"/>
                <c:pt idx="0">
                  <c:v>Bogotá</c:v>
                </c:pt>
                <c:pt idx="1">
                  <c:v>Buenos Aires</c:v>
                </c:pt>
                <c:pt idx="2">
                  <c:v>Caracas</c:v>
                </c:pt>
                <c:pt idx="3">
                  <c:v>Ciudad de México</c:v>
                </c:pt>
                <c:pt idx="4">
                  <c:v>Curitiba</c:v>
                </c:pt>
                <c:pt idx="5">
                  <c:v>Guadalajara</c:v>
                </c:pt>
                <c:pt idx="6">
                  <c:v>León</c:v>
                </c:pt>
                <c:pt idx="7">
                  <c:v>Lima</c:v>
                </c:pt>
                <c:pt idx="8">
                  <c:v>Montevideo</c:v>
                </c:pt>
                <c:pt idx="9">
                  <c:v>Porto Alegre</c:v>
                </c:pt>
                <c:pt idx="10">
                  <c:v>Río de Janeiro</c:v>
                </c:pt>
                <c:pt idx="11">
                  <c:v>San José</c:v>
                </c:pt>
                <c:pt idx="12">
                  <c:v>Santiago</c:v>
                </c:pt>
                <c:pt idx="13">
                  <c:v>São Paulo</c:v>
                </c:pt>
                <c:pt idx="14">
                  <c:v>Promedio OMU</c:v>
                </c:pt>
                <c:pt idx="15">
                  <c:v>Amsterdam</c:v>
                </c:pt>
                <c:pt idx="16">
                  <c:v>Barcelona</c:v>
                </c:pt>
                <c:pt idx="17">
                  <c:v>Berlín</c:v>
                </c:pt>
                <c:pt idx="18">
                  <c:v>Bruselas</c:v>
                </c:pt>
                <c:pt idx="19">
                  <c:v>Budapest</c:v>
                </c:pt>
                <c:pt idx="20">
                  <c:v>Londres</c:v>
                </c:pt>
                <c:pt idx="21">
                  <c:v>Madrid</c:v>
                </c:pt>
                <c:pt idx="22">
                  <c:v>París</c:v>
                </c:pt>
                <c:pt idx="23">
                  <c:v>Viena</c:v>
                </c:pt>
              </c:strCache>
            </c:strRef>
          </c:cat>
          <c:val>
            <c:numRef>
              <c:f>G5.a!#REF!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57080"/>
        <c:axId val="-2113553672"/>
      </c:lineChart>
      <c:catAx>
        <c:axId val="-211355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3553672"/>
        <c:crosses val="autoZero"/>
        <c:auto val="1"/>
        <c:lblAlgn val="ctr"/>
        <c:lblOffset val="100"/>
        <c:noMultiLvlLbl val="0"/>
      </c:catAx>
      <c:valAx>
        <c:axId val="-211355367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3557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01967653611"/>
          <c:y val="0.0184615384615385"/>
          <c:w val="0.872796739767033"/>
          <c:h val="0.807710843373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G5.b!$I$8</c:f>
              <c:strCache>
                <c:ptCount val="1"/>
                <c:pt idx="0">
                  <c:v>Viajes/día/hab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G5.b!$I$9:$I$11</c:f>
              <c:strCache>
                <c:ptCount val="3"/>
                <c:pt idx="0">
                  <c:v>Ciudades países desarrollados 1</c:v>
                </c:pt>
                <c:pt idx="1">
                  <c:v>OMU América Latina</c:v>
                </c:pt>
                <c:pt idx="2">
                  <c:v>Otras ciudades en desarrollo 2</c:v>
                </c:pt>
              </c:strCache>
            </c:strRef>
          </c:cat>
          <c:val>
            <c:numRef>
              <c:f>G5.b!$J$9:$J$11</c:f>
              <c:numCache>
                <c:formatCode>0.0</c:formatCode>
                <c:ptCount val="3"/>
                <c:pt idx="0" formatCode="General">
                  <c:v>3.6</c:v>
                </c:pt>
                <c:pt idx="1">
                  <c:v>1.9</c:v>
                </c:pt>
                <c:pt idx="2" formatCode="General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457432"/>
        <c:axId val="-2125460792"/>
      </c:barChart>
      <c:catAx>
        <c:axId val="-212545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5460792"/>
        <c:crosses val="autoZero"/>
        <c:auto val="1"/>
        <c:lblAlgn val="ctr"/>
        <c:lblOffset val="100"/>
        <c:noMultiLvlLbl val="0"/>
      </c:catAx>
      <c:valAx>
        <c:axId val="-212546079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viajes/habitante/día</a:t>
                </a:r>
              </a:p>
            </c:rich>
          </c:tx>
          <c:layout>
            <c:manualLayout>
              <c:xMode val="edge"/>
              <c:yMode val="edge"/>
              <c:x val="0.0156393570638381"/>
              <c:y val="0.241676169789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5457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8008056479571"/>
          <c:y val="0.0173267326732673"/>
          <c:w val="0.865548865215377"/>
          <c:h val="0.8139420375316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G5.c!$J$9:$J$18</c:f>
              <c:strCache>
                <c:ptCount val="10"/>
                <c:pt idx="0">
                  <c:v>Buenos Aires</c:v>
                </c:pt>
                <c:pt idx="1">
                  <c:v>Ciudad de México</c:v>
                </c:pt>
                <c:pt idx="2">
                  <c:v>Rio de Janeiro</c:v>
                </c:pt>
                <c:pt idx="3">
                  <c:v>São Paulo</c:v>
                </c:pt>
                <c:pt idx="5">
                  <c:v>Chicago</c:v>
                </c:pt>
                <c:pt idx="6">
                  <c:v>Paris</c:v>
                </c:pt>
                <c:pt idx="7">
                  <c:v>Nueva York</c:v>
                </c:pt>
                <c:pt idx="8">
                  <c:v>Tokio</c:v>
                </c:pt>
                <c:pt idx="9">
                  <c:v>Londres</c:v>
                </c:pt>
              </c:strCache>
            </c:strRef>
          </c:cat>
          <c:val>
            <c:numRef>
              <c:f>G5.c!$K$9:$K$18</c:f>
              <c:numCache>
                <c:formatCode>General</c:formatCode>
                <c:ptCount val="10"/>
                <c:pt idx="0" formatCode="0.0">
                  <c:v>2.0</c:v>
                </c:pt>
                <c:pt idx="1">
                  <c:v>2.5</c:v>
                </c:pt>
                <c:pt idx="2">
                  <c:v>1.9</c:v>
                </c:pt>
                <c:pt idx="3">
                  <c:v>1.9</c:v>
                </c:pt>
                <c:pt idx="5" formatCode="0.0">
                  <c:v>3.99</c:v>
                </c:pt>
                <c:pt idx="6" formatCode="0.0">
                  <c:v>2.83</c:v>
                </c:pt>
                <c:pt idx="7" formatCode="0.0">
                  <c:v>3.31</c:v>
                </c:pt>
                <c:pt idx="8" formatCode="0.0">
                  <c:v>2.86</c:v>
                </c:pt>
                <c:pt idx="9" formatCode="0.0">
                  <c:v>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464456"/>
        <c:axId val="-2112461096"/>
      </c:barChart>
      <c:catAx>
        <c:axId val="-21124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461096"/>
        <c:crosses val="autoZero"/>
        <c:auto val="1"/>
        <c:lblAlgn val="ctr"/>
        <c:lblOffset val="100"/>
        <c:noMultiLvlLbl val="0"/>
      </c:catAx>
      <c:valAx>
        <c:axId val="-211246109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viajes/habitante/día</a:t>
                </a:r>
              </a:p>
            </c:rich>
          </c:tx>
          <c:layout>
            <c:manualLayout>
              <c:xMode val="edge"/>
              <c:yMode val="edge"/>
              <c:x val="0.0112330343733771"/>
              <c:y val="0.28563668528218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12464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3</xdr:col>
      <xdr:colOff>596900</xdr:colOff>
      <xdr:row>2</xdr:row>
      <xdr:rowOff>25400</xdr:rowOff>
    </xdr:to>
    <xdr:pic>
      <xdr:nvPicPr>
        <xdr:cNvPr id="25089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723900</xdr:colOff>
      <xdr:row>2</xdr:row>
      <xdr:rowOff>38100</xdr:rowOff>
    </xdr:to>
    <xdr:pic>
      <xdr:nvPicPr>
        <xdr:cNvPr id="368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1</xdr:col>
      <xdr:colOff>2565400</xdr:colOff>
      <xdr:row>2</xdr:row>
      <xdr:rowOff>38100</xdr:rowOff>
    </xdr:to>
    <xdr:pic>
      <xdr:nvPicPr>
        <xdr:cNvPr id="379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25400</xdr:rowOff>
    </xdr:to>
    <xdr:pic>
      <xdr:nvPicPr>
        <xdr:cNvPr id="389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571500</xdr:colOff>
      <xdr:row>2</xdr:row>
      <xdr:rowOff>38100</xdr:rowOff>
    </xdr:to>
    <xdr:pic>
      <xdr:nvPicPr>
        <xdr:cNvPr id="3996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647700</xdr:colOff>
      <xdr:row>2</xdr:row>
      <xdr:rowOff>38100</xdr:rowOff>
    </xdr:to>
    <xdr:pic>
      <xdr:nvPicPr>
        <xdr:cNvPr id="4098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660400</xdr:colOff>
      <xdr:row>2</xdr:row>
      <xdr:rowOff>38100</xdr:rowOff>
    </xdr:to>
    <xdr:pic>
      <xdr:nvPicPr>
        <xdr:cNvPr id="4201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444500</xdr:colOff>
      <xdr:row>2</xdr:row>
      <xdr:rowOff>38100</xdr:rowOff>
    </xdr:to>
    <xdr:pic>
      <xdr:nvPicPr>
        <xdr:cNvPr id="430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571500</xdr:colOff>
      <xdr:row>2</xdr:row>
      <xdr:rowOff>38100</xdr:rowOff>
    </xdr:to>
    <xdr:pic>
      <xdr:nvPicPr>
        <xdr:cNvPr id="4406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876300</xdr:colOff>
      <xdr:row>2</xdr:row>
      <xdr:rowOff>38100</xdr:rowOff>
    </xdr:to>
    <xdr:pic>
      <xdr:nvPicPr>
        <xdr:cNvPr id="4508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215900</xdr:colOff>
      <xdr:row>2</xdr:row>
      <xdr:rowOff>38100</xdr:rowOff>
    </xdr:to>
    <xdr:pic>
      <xdr:nvPicPr>
        <xdr:cNvPr id="4611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508000</xdr:colOff>
      <xdr:row>2</xdr:row>
      <xdr:rowOff>25400</xdr:rowOff>
    </xdr:to>
    <xdr:pic>
      <xdr:nvPicPr>
        <xdr:cNvPr id="2869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685800</xdr:colOff>
      <xdr:row>2</xdr:row>
      <xdr:rowOff>38100</xdr:rowOff>
    </xdr:to>
    <xdr:pic>
      <xdr:nvPicPr>
        <xdr:cNvPr id="471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892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685800</xdr:colOff>
      <xdr:row>2</xdr:row>
      <xdr:rowOff>38100</xdr:rowOff>
    </xdr:to>
    <xdr:pic>
      <xdr:nvPicPr>
        <xdr:cNvPr id="4816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787400</xdr:colOff>
      <xdr:row>2</xdr:row>
      <xdr:rowOff>38100</xdr:rowOff>
    </xdr:to>
    <xdr:pic>
      <xdr:nvPicPr>
        <xdr:cNvPr id="4918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38100</xdr:rowOff>
    </xdr:to>
    <xdr:pic>
      <xdr:nvPicPr>
        <xdr:cNvPr id="50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25400</xdr:rowOff>
    </xdr:to>
    <xdr:pic>
      <xdr:nvPicPr>
        <xdr:cNvPr id="5123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622300</xdr:colOff>
      <xdr:row>2</xdr:row>
      <xdr:rowOff>25400</xdr:rowOff>
    </xdr:to>
    <xdr:pic>
      <xdr:nvPicPr>
        <xdr:cNvPr id="5226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622300</xdr:colOff>
      <xdr:row>2</xdr:row>
      <xdr:rowOff>25400</xdr:rowOff>
    </xdr:to>
    <xdr:pic>
      <xdr:nvPicPr>
        <xdr:cNvPr id="5328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622300</xdr:colOff>
      <xdr:row>2</xdr:row>
      <xdr:rowOff>50800</xdr:rowOff>
    </xdr:to>
    <xdr:pic>
      <xdr:nvPicPr>
        <xdr:cNvPr id="5430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6</xdr:row>
      <xdr:rowOff>203200</xdr:rowOff>
    </xdr:from>
    <xdr:to>
      <xdr:col>7</xdr:col>
      <xdr:colOff>609600</xdr:colOff>
      <xdr:row>23</xdr:row>
      <xdr:rowOff>152400</xdr:rowOff>
    </xdr:to>
    <xdr:graphicFrame macro="">
      <xdr:nvGraphicFramePr>
        <xdr:cNvPr id="15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38100</xdr:rowOff>
    </xdr:to>
    <xdr:pic>
      <xdr:nvPicPr>
        <xdr:cNvPr id="157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7</xdr:row>
      <xdr:rowOff>25400</xdr:rowOff>
    </xdr:from>
    <xdr:to>
      <xdr:col>8</xdr:col>
      <xdr:colOff>698500</xdr:colOff>
      <xdr:row>23</xdr:row>
      <xdr:rowOff>76200</xdr:rowOff>
    </xdr:to>
    <xdr:graphicFrame macro="">
      <xdr:nvGraphicFramePr>
        <xdr:cNvPr id="26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260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25400</xdr:rowOff>
    </xdr:to>
    <xdr:pic>
      <xdr:nvPicPr>
        <xdr:cNvPr id="297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1041400</xdr:colOff>
      <xdr:row>6</xdr:row>
      <xdr:rowOff>0</xdr:rowOff>
    </xdr:from>
    <xdr:to>
      <xdr:col>9</xdr:col>
      <xdr:colOff>711200</xdr:colOff>
      <xdr:row>24</xdr:row>
      <xdr:rowOff>114300</xdr:rowOff>
    </xdr:to>
    <xdr:graphicFrame macro="">
      <xdr:nvGraphicFramePr>
        <xdr:cNvPr id="362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787400</xdr:colOff>
      <xdr:row>2</xdr:row>
      <xdr:rowOff>38100</xdr:rowOff>
    </xdr:to>
    <xdr:pic>
      <xdr:nvPicPr>
        <xdr:cNvPr id="363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8</xdr:row>
      <xdr:rowOff>63500</xdr:rowOff>
    </xdr:from>
    <xdr:to>
      <xdr:col>8</xdr:col>
      <xdr:colOff>12700</xdr:colOff>
      <xdr:row>24</xdr:row>
      <xdr:rowOff>228600</xdr:rowOff>
    </xdr:to>
    <xdr:graphicFrame macro="">
      <xdr:nvGraphicFramePr>
        <xdr:cNvPr id="4653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465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342900</xdr:rowOff>
    </xdr:from>
    <xdr:to>
      <xdr:col>7</xdr:col>
      <xdr:colOff>723900</xdr:colOff>
      <xdr:row>24</xdr:row>
      <xdr:rowOff>127000</xdr:rowOff>
    </xdr:to>
    <xdr:graphicFrame macro="">
      <xdr:nvGraphicFramePr>
        <xdr:cNvPr id="567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568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7</xdr:row>
      <xdr:rowOff>25400</xdr:rowOff>
    </xdr:from>
    <xdr:to>
      <xdr:col>5</xdr:col>
      <xdr:colOff>177800</xdr:colOff>
      <xdr:row>19</xdr:row>
      <xdr:rowOff>254000</xdr:rowOff>
    </xdr:to>
    <xdr:graphicFrame macro="">
      <xdr:nvGraphicFramePr>
        <xdr:cNvPr id="670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670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7</xdr:row>
      <xdr:rowOff>215900</xdr:rowOff>
    </xdr:from>
    <xdr:to>
      <xdr:col>10</xdr:col>
      <xdr:colOff>965200</xdr:colOff>
      <xdr:row>25</xdr:row>
      <xdr:rowOff>304800</xdr:rowOff>
    </xdr:to>
    <xdr:graphicFrame macro="">
      <xdr:nvGraphicFramePr>
        <xdr:cNvPr id="2718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2718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0.24387</cdr:x>
      <cdr:y>0.16161</cdr:y>
    </cdr:from>
    <cdr:to>
      <cdr:x>0.48187</cdr:x>
      <cdr:y>0.23429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827048" y="634872"/>
          <a:ext cx="1741865" cy="288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 b="1">
              <a:latin typeface="Arial" pitchFamily="34" charset="0"/>
              <a:cs typeface="Arial" pitchFamily="34" charset="0"/>
            </a:rPr>
            <a:t>América Latina</a:t>
          </a:r>
        </a:p>
      </cdr:txBody>
    </cdr:sp>
  </cdr:relSizeAnchor>
  <cdr:relSizeAnchor xmlns:cdr="http://schemas.openxmlformats.org/drawingml/2006/chartDrawing">
    <cdr:from>
      <cdr:x>0.76103</cdr:x>
      <cdr:y>0.05937</cdr:y>
    </cdr:from>
    <cdr:to>
      <cdr:x>0.87819</cdr:x>
      <cdr:y>0.12397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5605143" y="232673"/>
          <a:ext cx="861902" cy="254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900" b="1">
              <a:latin typeface="Arial" pitchFamily="34" charset="0"/>
              <a:cs typeface="Arial" pitchFamily="34" charset="0"/>
            </a:rPr>
            <a:t>Europa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965200</xdr:colOff>
      <xdr:row>6</xdr:row>
      <xdr:rowOff>368300</xdr:rowOff>
    </xdr:from>
    <xdr:to>
      <xdr:col>7</xdr:col>
      <xdr:colOff>266700</xdr:colOff>
      <xdr:row>15</xdr:row>
      <xdr:rowOff>0</xdr:rowOff>
    </xdr:to>
    <xdr:graphicFrame macro="">
      <xdr:nvGraphicFramePr>
        <xdr:cNvPr id="875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12700</xdr:rowOff>
    </xdr:to>
    <xdr:pic>
      <xdr:nvPicPr>
        <xdr:cNvPr id="875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6</xdr:row>
      <xdr:rowOff>292100</xdr:rowOff>
    </xdr:from>
    <xdr:to>
      <xdr:col>8</xdr:col>
      <xdr:colOff>622300</xdr:colOff>
      <xdr:row>21</xdr:row>
      <xdr:rowOff>88900</xdr:rowOff>
    </xdr:to>
    <xdr:graphicFrame macro="">
      <xdr:nvGraphicFramePr>
        <xdr:cNvPr id="978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50800</xdr:rowOff>
    </xdr:to>
    <xdr:pic>
      <xdr:nvPicPr>
        <xdr:cNvPr id="978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355600"/>
          <a:ext cx="242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6</xdr:row>
      <xdr:rowOff>190500</xdr:rowOff>
    </xdr:from>
    <xdr:to>
      <xdr:col>5</xdr:col>
      <xdr:colOff>330200</xdr:colOff>
      <xdr:row>15</xdr:row>
      <xdr:rowOff>0</xdr:rowOff>
    </xdr:to>
    <xdr:graphicFrame macro="">
      <xdr:nvGraphicFramePr>
        <xdr:cNvPr id="1080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596900</xdr:colOff>
      <xdr:row>2</xdr:row>
      <xdr:rowOff>12700</xdr:rowOff>
    </xdr:to>
    <xdr:pic>
      <xdr:nvPicPr>
        <xdr:cNvPr id="1080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965200</xdr:colOff>
      <xdr:row>6</xdr:row>
      <xdr:rowOff>241300</xdr:rowOff>
    </xdr:from>
    <xdr:to>
      <xdr:col>7</xdr:col>
      <xdr:colOff>228600</xdr:colOff>
      <xdr:row>18</xdr:row>
      <xdr:rowOff>63500</xdr:rowOff>
    </xdr:to>
    <xdr:graphicFrame macro="">
      <xdr:nvGraphicFramePr>
        <xdr:cNvPr id="1183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596900</xdr:colOff>
      <xdr:row>2</xdr:row>
      <xdr:rowOff>25400</xdr:rowOff>
    </xdr:to>
    <xdr:pic>
      <xdr:nvPicPr>
        <xdr:cNvPr id="1183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3074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317500</xdr:rowOff>
    </xdr:from>
    <xdr:to>
      <xdr:col>7</xdr:col>
      <xdr:colOff>127000</xdr:colOff>
      <xdr:row>16</xdr:row>
      <xdr:rowOff>279400</xdr:rowOff>
    </xdr:to>
    <xdr:graphicFrame macro="">
      <xdr:nvGraphicFramePr>
        <xdr:cNvPr id="1285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596900</xdr:colOff>
      <xdr:row>2</xdr:row>
      <xdr:rowOff>25400</xdr:rowOff>
    </xdr:to>
    <xdr:pic>
      <xdr:nvPicPr>
        <xdr:cNvPr id="1285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6</xdr:row>
      <xdr:rowOff>330200</xdr:rowOff>
    </xdr:from>
    <xdr:to>
      <xdr:col>6</xdr:col>
      <xdr:colOff>406400</xdr:colOff>
      <xdr:row>16</xdr:row>
      <xdr:rowOff>88900</xdr:rowOff>
    </xdr:to>
    <xdr:graphicFrame macro="">
      <xdr:nvGraphicFramePr>
        <xdr:cNvPr id="1388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584200</xdr:colOff>
      <xdr:row>2</xdr:row>
      <xdr:rowOff>25400</xdr:rowOff>
    </xdr:to>
    <xdr:pic>
      <xdr:nvPicPr>
        <xdr:cNvPr id="1388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6</xdr:row>
      <xdr:rowOff>330200</xdr:rowOff>
    </xdr:from>
    <xdr:to>
      <xdr:col>8</xdr:col>
      <xdr:colOff>342900</xdr:colOff>
      <xdr:row>17</xdr:row>
      <xdr:rowOff>165100</xdr:rowOff>
    </xdr:to>
    <xdr:graphicFrame macro="">
      <xdr:nvGraphicFramePr>
        <xdr:cNvPr id="774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38100</xdr:rowOff>
    </xdr:to>
    <xdr:pic>
      <xdr:nvPicPr>
        <xdr:cNvPr id="774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50800</xdr:rowOff>
    </xdr:from>
    <xdr:to>
      <xdr:col>7</xdr:col>
      <xdr:colOff>393700</xdr:colOff>
      <xdr:row>20</xdr:row>
      <xdr:rowOff>76200</xdr:rowOff>
    </xdr:to>
    <xdr:graphicFrame macro="">
      <xdr:nvGraphicFramePr>
        <xdr:cNvPr id="159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593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6</xdr:row>
      <xdr:rowOff>355600</xdr:rowOff>
    </xdr:from>
    <xdr:to>
      <xdr:col>7</xdr:col>
      <xdr:colOff>622300</xdr:colOff>
      <xdr:row>16</xdr:row>
      <xdr:rowOff>190500</xdr:rowOff>
    </xdr:to>
    <xdr:graphicFrame macro="">
      <xdr:nvGraphicFramePr>
        <xdr:cNvPr id="1696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696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266700</xdr:rowOff>
    </xdr:from>
    <xdr:to>
      <xdr:col>7</xdr:col>
      <xdr:colOff>165100</xdr:colOff>
      <xdr:row>18</xdr:row>
      <xdr:rowOff>317500</xdr:rowOff>
    </xdr:to>
    <xdr:graphicFrame macro="">
      <xdr:nvGraphicFramePr>
        <xdr:cNvPr id="2617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2618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292100</xdr:rowOff>
    </xdr:from>
    <xdr:to>
      <xdr:col>8</xdr:col>
      <xdr:colOff>114300</xdr:colOff>
      <xdr:row>20</xdr:row>
      <xdr:rowOff>0</xdr:rowOff>
    </xdr:to>
    <xdr:graphicFrame macro="">
      <xdr:nvGraphicFramePr>
        <xdr:cNvPr id="2413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2413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6</xdr:row>
      <xdr:rowOff>114300</xdr:rowOff>
    </xdr:from>
    <xdr:to>
      <xdr:col>7</xdr:col>
      <xdr:colOff>101600</xdr:colOff>
      <xdr:row>17</xdr:row>
      <xdr:rowOff>38100</xdr:rowOff>
    </xdr:to>
    <xdr:graphicFrame macro="">
      <xdr:nvGraphicFramePr>
        <xdr:cNvPr id="1798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798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965200</xdr:colOff>
      <xdr:row>6</xdr:row>
      <xdr:rowOff>342900</xdr:rowOff>
    </xdr:from>
    <xdr:to>
      <xdr:col>7</xdr:col>
      <xdr:colOff>508000</xdr:colOff>
      <xdr:row>25</xdr:row>
      <xdr:rowOff>12700</xdr:rowOff>
    </xdr:to>
    <xdr:graphicFrame macro="">
      <xdr:nvGraphicFramePr>
        <xdr:cNvPr id="190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901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</xdr:row>
      <xdr:rowOff>317500</xdr:rowOff>
    </xdr:from>
    <xdr:to>
      <xdr:col>5</xdr:col>
      <xdr:colOff>736600</xdr:colOff>
      <xdr:row>17</xdr:row>
      <xdr:rowOff>190500</xdr:rowOff>
    </xdr:to>
    <xdr:graphicFrame macro="">
      <xdr:nvGraphicFramePr>
        <xdr:cNvPr id="220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571500</xdr:colOff>
      <xdr:row>2</xdr:row>
      <xdr:rowOff>25400</xdr:rowOff>
    </xdr:to>
    <xdr:pic>
      <xdr:nvPicPr>
        <xdr:cNvPr id="2208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38100</xdr:rowOff>
    </xdr:to>
    <xdr:pic>
      <xdr:nvPicPr>
        <xdr:cNvPr id="317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</xdr:row>
      <xdr:rowOff>368300</xdr:rowOff>
    </xdr:from>
    <xdr:to>
      <xdr:col>6</xdr:col>
      <xdr:colOff>241300</xdr:colOff>
      <xdr:row>24</xdr:row>
      <xdr:rowOff>88900</xdr:rowOff>
    </xdr:to>
    <xdr:graphicFrame macro="">
      <xdr:nvGraphicFramePr>
        <xdr:cNvPr id="2003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571500</xdr:colOff>
      <xdr:row>2</xdr:row>
      <xdr:rowOff>12700</xdr:rowOff>
    </xdr:to>
    <xdr:pic>
      <xdr:nvPicPr>
        <xdr:cNvPr id="2004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55600"/>
          <a:ext cx="24257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292100</xdr:rowOff>
    </xdr:from>
    <xdr:to>
      <xdr:col>7</xdr:col>
      <xdr:colOff>127000</xdr:colOff>
      <xdr:row>19</xdr:row>
      <xdr:rowOff>0</xdr:rowOff>
    </xdr:to>
    <xdr:graphicFrame macro="">
      <xdr:nvGraphicFramePr>
        <xdr:cNvPr id="231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609600</xdr:colOff>
      <xdr:row>2</xdr:row>
      <xdr:rowOff>25400</xdr:rowOff>
    </xdr:to>
    <xdr:pic>
      <xdr:nvPicPr>
        <xdr:cNvPr id="2311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6</xdr:row>
      <xdr:rowOff>355600</xdr:rowOff>
    </xdr:from>
    <xdr:to>
      <xdr:col>7</xdr:col>
      <xdr:colOff>139700</xdr:colOff>
      <xdr:row>24</xdr:row>
      <xdr:rowOff>76200</xdr:rowOff>
    </xdr:to>
    <xdr:graphicFrame macro="">
      <xdr:nvGraphicFramePr>
        <xdr:cNvPr id="2106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609600</xdr:colOff>
      <xdr:row>2</xdr:row>
      <xdr:rowOff>25400</xdr:rowOff>
    </xdr:to>
    <xdr:pic>
      <xdr:nvPicPr>
        <xdr:cNvPr id="2106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7</xdr:row>
      <xdr:rowOff>63500</xdr:rowOff>
    </xdr:from>
    <xdr:to>
      <xdr:col>6</xdr:col>
      <xdr:colOff>317500</xdr:colOff>
      <xdr:row>24</xdr:row>
      <xdr:rowOff>88900</xdr:rowOff>
    </xdr:to>
    <xdr:graphicFrame macro="">
      <xdr:nvGraphicFramePr>
        <xdr:cNvPr id="2823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0</xdr:colOff>
      <xdr:row>2</xdr:row>
      <xdr:rowOff>25400</xdr:rowOff>
    </xdr:to>
    <xdr:pic>
      <xdr:nvPicPr>
        <xdr:cNvPr id="2823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327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1</xdr:col>
      <xdr:colOff>2578100</xdr:colOff>
      <xdr:row>2</xdr:row>
      <xdr:rowOff>25400</xdr:rowOff>
    </xdr:to>
    <xdr:pic>
      <xdr:nvPicPr>
        <xdr:cNvPr id="3381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3484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723900</xdr:colOff>
      <xdr:row>2</xdr:row>
      <xdr:rowOff>25400</xdr:rowOff>
    </xdr:to>
    <xdr:pic>
      <xdr:nvPicPr>
        <xdr:cNvPr id="3586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Relationship Id="rId2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Relationship Id="rId2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Relationship Id="rId2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Relationship Id="rId2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Relationship Id="rId2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Relationship Id="rId2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Relationship Id="rId2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Relationship Id="rId2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Relationship Id="rId2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Relationship Id="rId2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Relationship Id="rId2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Relationship Id="rId2" Type="http://schemas.openxmlformats.org/officeDocument/2006/relationships/vmlDrawing" Target="../drawings/vmlDrawing30.v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Relationship Id="rId2" Type="http://schemas.openxmlformats.org/officeDocument/2006/relationships/vmlDrawing" Target="../drawings/vmlDrawing3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Relationship Id="rId2" Type="http://schemas.openxmlformats.org/officeDocument/2006/relationships/vmlDrawing" Target="../drawings/vmlDrawing32.v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Relationship Id="rId2" Type="http://schemas.openxmlformats.org/officeDocument/2006/relationships/vmlDrawing" Target="../drawings/vmlDrawing33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Relationship Id="rId2" Type="http://schemas.openxmlformats.org/officeDocument/2006/relationships/vmlDrawing" Target="../drawings/vmlDrawing34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Relationship Id="rId2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Relationship Id="rId2" Type="http://schemas.openxmlformats.org/officeDocument/2006/relationships/vmlDrawing" Target="../drawings/vmlDrawing36.v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Relationship Id="rId2" Type="http://schemas.openxmlformats.org/officeDocument/2006/relationships/vmlDrawing" Target="../drawings/vmlDrawing37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Relationship Id="rId2" Type="http://schemas.openxmlformats.org/officeDocument/2006/relationships/vmlDrawing" Target="../drawings/vmlDrawing38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Relationship Id="rId2" Type="http://schemas.openxmlformats.org/officeDocument/2006/relationships/vmlDrawing" Target="../drawings/vmlDrawing39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Relationship Id="rId2" Type="http://schemas.openxmlformats.org/officeDocument/2006/relationships/vmlDrawing" Target="../drawings/vmlDrawing40.v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Relationship Id="rId2" Type="http://schemas.openxmlformats.org/officeDocument/2006/relationships/vmlDrawing" Target="../drawings/vmlDrawing41.v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Relationship Id="rId2" Type="http://schemas.openxmlformats.org/officeDocument/2006/relationships/vmlDrawing" Target="../drawings/vmlDrawing42.v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Relationship Id="rId2" Type="http://schemas.openxmlformats.org/officeDocument/2006/relationships/vmlDrawing" Target="../drawings/vmlDrawing43.v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Relationship Id="rId2" Type="http://schemas.openxmlformats.org/officeDocument/2006/relationships/vmlDrawing" Target="../drawings/vmlDrawing44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Relationship Id="rId2" Type="http://schemas.openxmlformats.org/officeDocument/2006/relationships/vmlDrawing" Target="../drawings/vmlDrawing45.v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Relationship Id="rId2" Type="http://schemas.openxmlformats.org/officeDocument/2006/relationships/vmlDrawing" Target="../drawings/vmlDrawing46.v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Relationship Id="rId2" Type="http://schemas.openxmlformats.org/officeDocument/2006/relationships/vmlDrawing" Target="../drawings/vmlDrawing47.v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Relationship Id="rId2" Type="http://schemas.openxmlformats.org/officeDocument/2006/relationships/vmlDrawing" Target="../drawings/vmlDrawing48.v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Relationship Id="rId2" Type="http://schemas.openxmlformats.org/officeDocument/2006/relationships/vmlDrawing" Target="../drawings/vmlDrawing49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Relationship Id="rId2" Type="http://schemas.openxmlformats.org/officeDocument/2006/relationships/vmlDrawing" Target="../drawings/vmlDrawing50.v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Relationship Id="rId2" Type="http://schemas.openxmlformats.org/officeDocument/2006/relationships/vmlDrawing" Target="../drawings/vmlDrawing51.v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Relationship Id="rId2" Type="http://schemas.openxmlformats.org/officeDocument/2006/relationships/vmlDrawing" Target="../drawings/vmlDrawing5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68"/>
  <sheetViews>
    <sheetView showGridLines="0" tabSelected="1" workbookViewId="0"/>
  </sheetViews>
  <sheetFormatPr baseColWidth="10" defaultColWidth="12.83203125" defaultRowHeight="30" customHeight="1" x14ac:dyDescent="0"/>
  <cols>
    <col min="1" max="1" width="12.83203125" style="1"/>
    <col min="10" max="10" width="18.6640625" customWidth="1"/>
    <col min="11" max="11" width="21.83203125" customWidth="1"/>
  </cols>
  <sheetData>
    <row r="1" spans="1:14" s="31" customFormat="1" ht="30.75" customHeight="1"/>
    <row r="2" spans="1:14" s="31" customFormat="1" ht="62" customHeight="1">
      <c r="D2" s="34"/>
      <c r="H2" s="34"/>
      <c r="I2" s="34"/>
      <c r="J2" s="355" t="s">
        <v>406</v>
      </c>
      <c r="K2" s="355"/>
      <c r="N2" s="34"/>
    </row>
    <row r="3" spans="1:14" s="31" customFormat="1" ht="30.75" customHeight="1">
      <c r="C3" s="35"/>
      <c r="D3" s="35"/>
      <c r="E3" s="35"/>
      <c r="J3" s="36"/>
      <c r="K3" s="36"/>
      <c r="L3" s="36"/>
      <c r="M3" s="36"/>
    </row>
    <row r="4" spans="1:14" s="1" customFormat="1" ht="30" customHeight="1">
      <c r="A4" s="2"/>
      <c r="B4" s="2"/>
      <c r="C4" s="2"/>
      <c r="D4" s="2"/>
    </row>
    <row r="5" spans="1:14" ht="39" customHeight="1">
      <c r="A5" s="2"/>
      <c r="B5" s="319" t="s">
        <v>220</v>
      </c>
      <c r="C5" s="363" t="s">
        <v>126</v>
      </c>
      <c r="D5" s="363"/>
      <c r="E5" s="363"/>
      <c r="F5" s="363"/>
      <c r="G5" s="363"/>
      <c r="H5" s="363"/>
      <c r="I5" s="363"/>
      <c r="J5" s="363"/>
      <c r="K5" s="363"/>
    </row>
    <row r="6" spans="1:14" ht="30" customHeight="1">
      <c r="A6" s="2"/>
      <c r="B6" s="320"/>
      <c r="C6" s="321"/>
      <c r="D6" s="321"/>
      <c r="E6" s="322"/>
      <c r="F6" s="322"/>
      <c r="G6" s="322"/>
      <c r="H6" s="322"/>
      <c r="I6" s="322"/>
      <c r="J6" s="322"/>
      <c r="K6" s="322"/>
    </row>
    <row r="7" spans="1:14" ht="39" customHeight="1">
      <c r="A7" s="2"/>
      <c r="B7" s="364" t="s">
        <v>219</v>
      </c>
      <c r="C7" s="365"/>
      <c r="D7" s="365"/>
      <c r="E7" s="365"/>
      <c r="F7" s="365"/>
      <c r="G7" s="365"/>
      <c r="H7" s="365"/>
      <c r="I7" s="365"/>
      <c r="J7" s="365"/>
      <c r="K7" s="366"/>
    </row>
    <row r="8" spans="1:14" ht="30" customHeight="1">
      <c r="A8" s="2"/>
      <c r="B8" s="319" t="s">
        <v>241</v>
      </c>
      <c r="C8" s="360" t="s">
        <v>122</v>
      </c>
      <c r="D8" s="360"/>
      <c r="E8" s="360"/>
      <c r="F8" s="360"/>
      <c r="G8" s="360"/>
      <c r="H8" s="360"/>
      <c r="I8" s="360"/>
      <c r="J8" s="360"/>
      <c r="K8" s="360"/>
    </row>
    <row r="9" spans="1:14" ht="30" customHeight="1">
      <c r="A9" s="2"/>
      <c r="B9" s="323">
        <v>1</v>
      </c>
      <c r="C9" s="362" t="s">
        <v>192</v>
      </c>
      <c r="D9" s="362"/>
      <c r="E9" s="362"/>
      <c r="F9" s="362"/>
      <c r="G9" s="362"/>
      <c r="H9" s="362"/>
      <c r="I9" s="362"/>
      <c r="J9" s="362"/>
      <c r="K9" s="362"/>
    </row>
    <row r="10" spans="1:14" ht="30" customHeight="1">
      <c r="A10" s="2"/>
      <c r="B10" s="324">
        <v>2</v>
      </c>
      <c r="C10" s="361" t="s">
        <v>128</v>
      </c>
      <c r="D10" s="361"/>
      <c r="E10" s="361"/>
      <c r="F10" s="361"/>
      <c r="G10" s="361"/>
      <c r="H10" s="361"/>
      <c r="I10" s="361"/>
      <c r="J10" s="361"/>
      <c r="K10" s="361"/>
    </row>
    <row r="11" spans="1:14" ht="30" customHeight="1">
      <c r="A11" s="2"/>
      <c r="B11" s="323">
        <v>3</v>
      </c>
      <c r="C11" s="362" t="s">
        <v>129</v>
      </c>
      <c r="D11" s="362"/>
      <c r="E11" s="362"/>
      <c r="F11" s="362"/>
      <c r="G11" s="362"/>
      <c r="H11" s="362"/>
      <c r="I11" s="362"/>
      <c r="J11" s="362"/>
      <c r="K11" s="362"/>
    </row>
    <row r="12" spans="1:14" ht="30" customHeight="1">
      <c r="A12" s="2"/>
      <c r="B12" s="324">
        <v>4</v>
      </c>
      <c r="C12" s="361" t="s">
        <v>193</v>
      </c>
      <c r="D12" s="361"/>
      <c r="E12" s="361"/>
      <c r="F12" s="361"/>
      <c r="G12" s="361"/>
      <c r="H12" s="361"/>
      <c r="I12" s="361"/>
      <c r="J12" s="361"/>
      <c r="K12" s="361"/>
    </row>
    <row r="13" spans="1:14" ht="30" customHeight="1">
      <c r="A13" s="2"/>
      <c r="B13" s="323">
        <v>5</v>
      </c>
      <c r="C13" s="362" t="s">
        <v>194</v>
      </c>
      <c r="D13" s="362"/>
      <c r="E13" s="362"/>
      <c r="F13" s="362"/>
      <c r="G13" s="362"/>
      <c r="H13" s="362"/>
      <c r="I13" s="362"/>
      <c r="J13" s="362"/>
      <c r="K13" s="362"/>
    </row>
    <row r="14" spans="1:14" ht="30" customHeight="1">
      <c r="A14" s="2"/>
      <c r="B14" s="324">
        <v>6</v>
      </c>
      <c r="C14" s="361" t="s">
        <v>195</v>
      </c>
      <c r="D14" s="361"/>
      <c r="E14" s="361"/>
      <c r="F14" s="361"/>
      <c r="G14" s="361"/>
      <c r="H14" s="361"/>
      <c r="I14" s="361"/>
      <c r="J14" s="361"/>
      <c r="K14" s="361"/>
    </row>
    <row r="15" spans="1:14" ht="30" customHeight="1">
      <c r="A15" s="2"/>
      <c r="B15" s="323">
        <v>7</v>
      </c>
      <c r="C15" s="362" t="s">
        <v>196</v>
      </c>
      <c r="D15" s="362"/>
      <c r="E15" s="362"/>
      <c r="F15" s="362"/>
      <c r="G15" s="362"/>
      <c r="H15" s="362"/>
      <c r="I15" s="362"/>
      <c r="J15" s="362"/>
      <c r="K15" s="362"/>
    </row>
    <row r="16" spans="1:14" ht="30" customHeight="1">
      <c r="A16" s="2"/>
      <c r="B16" s="324">
        <v>8</v>
      </c>
      <c r="C16" s="361" t="s">
        <v>197</v>
      </c>
      <c r="D16" s="361"/>
      <c r="E16" s="361"/>
      <c r="F16" s="361"/>
      <c r="G16" s="361"/>
      <c r="H16" s="361"/>
      <c r="I16" s="361"/>
      <c r="J16" s="361"/>
      <c r="K16" s="361"/>
    </row>
    <row r="17" spans="1:14" ht="30" customHeight="1">
      <c r="A17" s="2"/>
      <c r="B17" s="323">
        <v>9</v>
      </c>
      <c r="C17" s="362" t="s">
        <v>199</v>
      </c>
      <c r="D17" s="362"/>
      <c r="E17" s="362"/>
      <c r="F17" s="362"/>
      <c r="G17" s="362"/>
      <c r="H17" s="362"/>
      <c r="I17" s="362"/>
      <c r="J17" s="362"/>
      <c r="K17" s="362"/>
    </row>
    <row r="18" spans="1:14" ht="30" customHeight="1">
      <c r="A18" s="2"/>
      <c r="B18" s="324">
        <v>10</v>
      </c>
      <c r="C18" s="361" t="s">
        <v>134</v>
      </c>
      <c r="D18" s="361"/>
      <c r="E18" s="361"/>
      <c r="F18" s="361"/>
      <c r="G18" s="361"/>
      <c r="H18" s="361"/>
      <c r="I18" s="361"/>
      <c r="J18" s="361"/>
      <c r="K18" s="361"/>
    </row>
    <row r="19" spans="1:14" ht="30" customHeight="1">
      <c r="A19" s="2"/>
      <c r="B19" s="323">
        <v>11</v>
      </c>
      <c r="C19" s="362" t="s">
        <v>200</v>
      </c>
      <c r="D19" s="362"/>
      <c r="E19" s="362"/>
      <c r="F19" s="362"/>
      <c r="G19" s="362"/>
      <c r="H19" s="362"/>
      <c r="I19" s="362"/>
      <c r="J19" s="362"/>
      <c r="K19" s="362"/>
    </row>
    <row r="20" spans="1:14" ht="30" customHeight="1">
      <c r="A20" s="2"/>
      <c r="B20" s="324" t="s">
        <v>242</v>
      </c>
      <c r="C20" s="356" t="s">
        <v>201</v>
      </c>
      <c r="D20" s="356"/>
      <c r="E20" s="356"/>
      <c r="F20" s="356"/>
      <c r="G20" s="356"/>
      <c r="H20" s="356"/>
      <c r="I20" s="356"/>
      <c r="J20" s="356"/>
      <c r="K20" s="356"/>
    </row>
    <row r="21" spans="1:14" ht="30" customHeight="1">
      <c r="A21" s="2"/>
      <c r="B21" s="323" t="s">
        <v>243</v>
      </c>
      <c r="C21" s="354" t="s">
        <v>202</v>
      </c>
      <c r="D21" s="354"/>
      <c r="E21" s="354"/>
      <c r="F21" s="354"/>
      <c r="G21" s="354"/>
      <c r="H21" s="354"/>
      <c r="I21" s="354"/>
      <c r="J21" s="354"/>
      <c r="K21" s="354"/>
    </row>
    <row r="22" spans="1:14" ht="30" customHeight="1">
      <c r="A22" s="2"/>
      <c r="B22" s="324" t="s">
        <v>244</v>
      </c>
      <c r="C22" s="356" t="s">
        <v>203</v>
      </c>
      <c r="D22" s="356"/>
      <c r="E22" s="356"/>
      <c r="F22" s="356"/>
      <c r="G22" s="356"/>
      <c r="H22" s="356"/>
      <c r="I22" s="356"/>
      <c r="J22" s="356"/>
      <c r="K22" s="356"/>
    </row>
    <row r="23" spans="1:14" ht="30" customHeight="1">
      <c r="A23" s="2"/>
      <c r="B23" s="323" t="s">
        <v>245</v>
      </c>
      <c r="C23" s="354" t="s">
        <v>204</v>
      </c>
      <c r="D23" s="354"/>
      <c r="E23" s="354"/>
      <c r="F23" s="354"/>
      <c r="G23" s="354"/>
      <c r="H23" s="354"/>
      <c r="I23" s="354"/>
      <c r="J23" s="354"/>
      <c r="K23" s="354"/>
    </row>
    <row r="24" spans="1:14" ht="30" customHeight="1">
      <c r="A24" s="2"/>
      <c r="B24" s="324" t="s">
        <v>246</v>
      </c>
      <c r="C24" s="356" t="s">
        <v>205</v>
      </c>
      <c r="D24" s="356"/>
      <c r="E24" s="356"/>
      <c r="F24" s="356"/>
      <c r="G24" s="356"/>
      <c r="H24" s="356"/>
      <c r="I24" s="356"/>
      <c r="J24" s="356"/>
      <c r="K24" s="356"/>
    </row>
    <row r="25" spans="1:14" ht="30" customHeight="1">
      <c r="A25" s="2"/>
      <c r="B25" s="323" t="s">
        <v>247</v>
      </c>
      <c r="C25" s="354" t="s">
        <v>206</v>
      </c>
      <c r="D25" s="354"/>
      <c r="E25" s="354"/>
      <c r="F25" s="354"/>
      <c r="G25" s="354"/>
      <c r="H25" s="354"/>
      <c r="I25" s="354"/>
      <c r="J25" s="354"/>
      <c r="K25" s="354"/>
    </row>
    <row r="26" spans="1:14" ht="30" customHeight="1">
      <c r="A26" s="2"/>
      <c r="B26" s="324" t="s">
        <v>248</v>
      </c>
      <c r="C26" s="356" t="s">
        <v>207</v>
      </c>
      <c r="D26" s="356"/>
      <c r="E26" s="356"/>
      <c r="F26" s="356"/>
      <c r="G26" s="356"/>
      <c r="H26" s="356"/>
      <c r="I26" s="356"/>
      <c r="J26" s="356"/>
      <c r="K26" s="356"/>
    </row>
    <row r="27" spans="1:14" ht="30" customHeight="1">
      <c r="A27" s="2"/>
      <c r="B27" s="323" t="s">
        <v>249</v>
      </c>
      <c r="C27" s="354" t="s">
        <v>208</v>
      </c>
      <c r="D27" s="354"/>
      <c r="E27" s="354"/>
      <c r="F27" s="354"/>
      <c r="G27" s="354"/>
      <c r="H27" s="354"/>
      <c r="I27" s="354"/>
      <c r="J27" s="354"/>
      <c r="K27" s="354"/>
    </row>
    <row r="28" spans="1:14" ht="30" customHeight="1">
      <c r="A28" s="2"/>
      <c r="B28" s="324" t="s">
        <v>250</v>
      </c>
      <c r="C28" s="356" t="s">
        <v>209</v>
      </c>
      <c r="D28" s="356"/>
      <c r="E28" s="356"/>
      <c r="F28" s="356"/>
      <c r="G28" s="356"/>
      <c r="H28" s="356"/>
      <c r="I28" s="356"/>
      <c r="J28" s="356"/>
      <c r="K28" s="356"/>
    </row>
    <row r="29" spans="1:14" ht="30" customHeight="1">
      <c r="A29" s="2"/>
      <c r="B29" s="323" t="s">
        <v>251</v>
      </c>
      <c r="C29" s="354" t="s">
        <v>210</v>
      </c>
      <c r="D29" s="354"/>
      <c r="E29" s="354"/>
      <c r="F29" s="354"/>
      <c r="G29" s="354"/>
      <c r="H29" s="354"/>
      <c r="I29" s="354"/>
      <c r="J29" s="354"/>
      <c r="K29" s="354"/>
    </row>
    <row r="30" spans="1:14" ht="30" customHeight="1">
      <c r="A30" s="2"/>
      <c r="B30" s="324" t="s">
        <v>252</v>
      </c>
      <c r="C30" s="356" t="s">
        <v>211</v>
      </c>
      <c r="D30" s="356"/>
      <c r="E30" s="356"/>
      <c r="F30" s="356"/>
      <c r="G30" s="356"/>
      <c r="H30" s="356"/>
      <c r="I30" s="356"/>
      <c r="J30" s="356"/>
      <c r="K30" s="356"/>
    </row>
    <row r="31" spans="1:14" ht="30" customHeight="1">
      <c r="A31" s="2"/>
      <c r="B31" s="323" t="s">
        <v>253</v>
      </c>
      <c r="C31" s="354" t="s">
        <v>212</v>
      </c>
      <c r="D31" s="354"/>
      <c r="E31" s="354"/>
      <c r="F31" s="354"/>
      <c r="G31" s="354"/>
      <c r="H31" s="354"/>
      <c r="I31" s="354"/>
      <c r="J31" s="354"/>
      <c r="K31" s="354"/>
    </row>
    <row r="32" spans="1:14" ht="30" customHeight="1">
      <c r="A32" s="2"/>
      <c r="B32" s="324" t="s">
        <v>254</v>
      </c>
      <c r="C32" s="356" t="s">
        <v>213</v>
      </c>
      <c r="D32" s="356"/>
      <c r="E32" s="356"/>
      <c r="F32" s="356"/>
      <c r="G32" s="356"/>
      <c r="H32" s="356"/>
      <c r="I32" s="356"/>
      <c r="J32" s="356"/>
      <c r="K32" s="356"/>
      <c r="N32" s="240"/>
    </row>
    <row r="33" spans="1:11" ht="30" customHeight="1">
      <c r="A33" s="2"/>
      <c r="B33" s="323" t="s">
        <v>255</v>
      </c>
      <c r="C33" s="354" t="s">
        <v>214</v>
      </c>
      <c r="D33" s="354"/>
      <c r="E33" s="354"/>
      <c r="F33" s="354"/>
      <c r="G33" s="354"/>
      <c r="H33" s="354"/>
      <c r="I33" s="354"/>
      <c r="J33" s="354"/>
      <c r="K33" s="354"/>
    </row>
    <row r="34" spans="1:11" ht="30" customHeight="1">
      <c r="A34" s="2"/>
      <c r="B34" s="324" t="s">
        <v>256</v>
      </c>
      <c r="C34" s="356" t="s">
        <v>215</v>
      </c>
      <c r="D34" s="356"/>
      <c r="E34" s="356"/>
      <c r="F34" s="356"/>
      <c r="G34" s="356"/>
      <c r="H34" s="356"/>
      <c r="I34" s="356"/>
      <c r="J34" s="356"/>
      <c r="K34" s="356"/>
    </row>
    <row r="35" spans="1:11" ht="30" customHeight="1">
      <c r="A35" s="2"/>
      <c r="B35" s="321"/>
      <c r="C35" s="321"/>
      <c r="D35" s="321"/>
      <c r="E35" s="322"/>
      <c r="F35" s="322"/>
      <c r="G35" s="322"/>
      <c r="H35" s="322"/>
      <c r="I35" s="322"/>
      <c r="J35" s="322"/>
      <c r="K35" s="322"/>
    </row>
    <row r="36" spans="1:11" ht="39" customHeight="1">
      <c r="A36" s="2"/>
      <c r="B36" s="357" t="s">
        <v>218</v>
      </c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1" ht="30" customHeight="1">
      <c r="A37" s="2"/>
      <c r="B37" s="319" t="s">
        <v>241</v>
      </c>
      <c r="C37" s="360" t="s">
        <v>122</v>
      </c>
      <c r="D37" s="360"/>
      <c r="E37" s="360"/>
      <c r="F37" s="360"/>
      <c r="G37" s="360"/>
      <c r="H37" s="360"/>
      <c r="I37" s="360"/>
      <c r="J37" s="360"/>
      <c r="K37" s="360"/>
    </row>
    <row r="38" spans="1:11" ht="30" customHeight="1">
      <c r="A38" s="2"/>
      <c r="B38" s="325" t="s">
        <v>123</v>
      </c>
      <c r="C38" s="354" t="s">
        <v>221</v>
      </c>
      <c r="D38" s="354"/>
      <c r="E38" s="354"/>
      <c r="F38" s="354"/>
      <c r="G38" s="354"/>
      <c r="H38" s="354"/>
      <c r="I38" s="354"/>
      <c r="J38" s="354"/>
      <c r="K38" s="354"/>
    </row>
    <row r="39" spans="1:11" ht="30" customHeight="1">
      <c r="A39" s="2"/>
      <c r="B39" s="326" t="s">
        <v>124</v>
      </c>
      <c r="C39" s="356" t="s">
        <v>222</v>
      </c>
      <c r="D39" s="356"/>
      <c r="E39" s="356"/>
      <c r="F39" s="356"/>
      <c r="G39" s="356"/>
      <c r="H39" s="356"/>
      <c r="I39" s="356"/>
      <c r="J39" s="356"/>
      <c r="K39" s="356"/>
    </row>
    <row r="40" spans="1:11" ht="30" customHeight="1">
      <c r="A40" s="2"/>
      <c r="B40" s="325" t="s">
        <v>125</v>
      </c>
      <c r="C40" s="354" t="s">
        <v>223</v>
      </c>
      <c r="D40" s="354"/>
      <c r="E40" s="354"/>
      <c r="F40" s="354"/>
      <c r="G40" s="354"/>
      <c r="H40" s="354"/>
      <c r="I40" s="354"/>
      <c r="J40" s="354"/>
      <c r="K40" s="354"/>
    </row>
    <row r="41" spans="1:11" ht="30" customHeight="1">
      <c r="A41" s="2"/>
      <c r="B41" s="324" t="s">
        <v>257</v>
      </c>
      <c r="C41" s="356" t="s">
        <v>224</v>
      </c>
      <c r="D41" s="356"/>
      <c r="E41" s="356"/>
      <c r="F41" s="356"/>
      <c r="G41" s="356"/>
      <c r="H41" s="356"/>
      <c r="I41" s="356"/>
      <c r="J41" s="356"/>
      <c r="K41" s="356"/>
    </row>
    <row r="42" spans="1:11" ht="30" customHeight="1">
      <c r="A42" s="2"/>
      <c r="B42" s="323" t="s">
        <v>258</v>
      </c>
      <c r="C42" s="354" t="s">
        <v>225</v>
      </c>
      <c r="D42" s="354"/>
      <c r="E42" s="354"/>
      <c r="F42" s="354"/>
      <c r="G42" s="354"/>
      <c r="H42" s="354"/>
      <c r="I42" s="354"/>
      <c r="J42" s="354"/>
      <c r="K42" s="354"/>
    </row>
    <row r="43" spans="1:11" ht="30" customHeight="1">
      <c r="A43" s="2"/>
      <c r="B43" s="324" t="s">
        <v>259</v>
      </c>
      <c r="C43" s="356" t="s">
        <v>226</v>
      </c>
      <c r="D43" s="356"/>
      <c r="E43" s="356"/>
      <c r="F43" s="356"/>
      <c r="G43" s="356"/>
      <c r="H43" s="356"/>
      <c r="I43" s="356"/>
      <c r="J43" s="356"/>
      <c r="K43" s="356"/>
    </row>
    <row r="44" spans="1:11" ht="30" customHeight="1">
      <c r="A44" s="2"/>
      <c r="B44" s="323" t="s">
        <v>260</v>
      </c>
      <c r="C44" s="354" t="s">
        <v>227</v>
      </c>
      <c r="D44" s="354"/>
      <c r="E44" s="354"/>
      <c r="F44" s="354"/>
      <c r="G44" s="354"/>
      <c r="H44" s="354"/>
      <c r="I44" s="354"/>
      <c r="J44" s="354"/>
      <c r="K44" s="354"/>
    </row>
    <row r="45" spans="1:11" ht="30" customHeight="1">
      <c r="A45" s="2"/>
      <c r="B45" s="324" t="s">
        <v>261</v>
      </c>
      <c r="C45" s="356" t="s">
        <v>228</v>
      </c>
      <c r="D45" s="356"/>
      <c r="E45" s="356"/>
      <c r="F45" s="356"/>
      <c r="G45" s="356"/>
      <c r="H45" s="356"/>
      <c r="I45" s="356"/>
      <c r="J45" s="356"/>
      <c r="K45" s="356"/>
    </row>
    <row r="46" spans="1:11" ht="30" customHeight="1">
      <c r="A46" s="2"/>
      <c r="B46" s="323" t="s">
        <v>262</v>
      </c>
      <c r="C46" s="354" t="s">
        <v>229</v>
      </c>
      <c r="D46" s="354"/>
      <c r="E46" s="354"/>
      <c r="F46" s="354"/>
      <c r="G46" s="354"/>
      <c r="H46" s="354"/>
      <c r="I46" s="354"/>
      <c r="J46" s="354"/>
      <c r="K46" s="354"/>
    </row>
    <row r="47" spans="1:11" ht="30" customHeight="1">
      <c r="A47" s="2"/>
      <c r="B47" s="324" t="s">
        <v>263</v>
      </c>
      <c r="C47" s="356" t="s">
        <v>230</v>
      </c>
      <c r="D47" s="356"/>
      <c r="E47" s="356"/>
      <c r="F47" s="356"/>
      <c r="G47" s="356"/>
      <c r="H47" s="356"/>
      <c r="I47" s="356"/>
      <c r="J47" s="356"/>
      <c r="K47" s="356"/>
    </row>
    <row r="48" spans="1:11" ht="30" customHeight="1">
      <c r="A48" s="2"/>
      <c r="B48" s="323" t="s">
        <v>264</v>
      </c>
      <c r="C48" s="354" t="s">
        <v>231</v>
      </c>
      <c r="D48" s="354"/>
      <c r="E48" s="354"/>
      <c r="F48" s="354"/>
      <c r="G48" s="354"/>
      <c r="H48" s="354"/>
      <c r="I48" s="354"/>
      <c r="J48" s="354"/>
      <c r="K48" s="354"/>
    </row>
    <row r="49" spans="1:11" ht="30" customHeight="1">
      <c r="A49" s="2"/>
      <c r="B49" s="324" t="s">
        <v>265</v>
      </c>
      <c r="C49" s="356" t="s">
        <v>232</v>
      </c>
      <c r="D49" s="356"/>
      <c r="E49" s="356"/>
      <c r="F49" s="356"/>
      <c r="G49" s="356"/>
      <c r="H49" s="356"/>
      <c r="I49" s="356"/>
      <c r="J49" s="356"/>
      <c r="K49" s="356"/>
    </row>
    <row r="50" spans="1:11" ht="30" customHeight="1">
      <c r="A50" s="2"/>
      <c r="B50" s="327" t="s">
        <v>266</v>
      </c>
      <c r="C50" s="354" t="s">
        <v>233</v>
      </c>
      <c r="D50" s="354"/>
      <c r="E50" s="354"/>
      <c r="F50" s="354"/>
      <c r="G50" s="354"/>
      <c r="H50" s="354"/>
      <c r="I50" s="354"/>
      <c r="J50" s="354"/>
      <c r="K50" s="354"/>
    </row>
    <row r="51" spans="1:11" ht="30" customHeight="1">
      <c r="A51" s="2"/>
      <c r="B51" s="324" t="s">
        <v>281</v>
      </c>
      <c r="C51" s="356" t="s">
        <v>276</v>
      </c>
      <c r="D51" s="356"/>
      <c r="E51" s="356"/>
      <c r="F51" s="356"/>
      <c r="G51" s="356"/>
      <c r="H51" s="356"/>
      <c r="I51" s="356"/>
      <c r="J51" s="356"/>
      <c r="K51" s="356"/>
    </row>
    <row r="52" spans="1:11" ht="30" customHeight="1">
      <c r="A52" s="2"/>
      <c r="B52" s="327" t="s">
        <v>267</v>
      </c>
      <c r="C52" s="354" t="s">
        <v>277</v>
      </c>
      <c r="D52" s="354"/>
      <c r="E52" s="354"/>
      <c r="F52" s="354"/>
      <c r="G52" s="354"/>
      <c r="H52" s="354"/>
      <c r="I52" s="354"/>
      <c r="J52" s="354"/>
      <c r="K52" s="354"/>
    </row>
    <row r="53" spans="1:11" ht="30" customHeight="1">
      <c r="A53" s="2"/>
      <c r="B53" s="324" t="s">
        <v>268</v>
      </c>
      <c r="C53" s="356" t="s">
        <v>278</v>
      </c>
      <c r="D53" s="356"/>
      <c r="E53" s="356"/>
      <c r="F53" s="356"/>
      <c r="G53" s="356"/>
      <c r="H53" s="356"/>
      <c r="I53" s="356"/>
      <c r="J53" s="356"/>
      <c r="K53" s="356"/>
    </row>
    <row r="54" spans="1:11" ht="30" customHeight="1">
      <c r="A54" s="2"/>
      <c r="B54" s="323" t="s">
        <v>269</v>
      </c>
      <c r="C54" s="354" t="s">
        <v>279</v>
      </c>
      <c r="D54" s="354"/>
      <c r="E54" s="354"/>
      <c r="F54" s="354"/>
      <c r="G54" s="354"/>
      <c r="H54" s="354"/>
      <c r="I54" s="354"/>
      <c r="J54" s="354"/>
      <c r="K54" s="354"/>
    </row>
    <row r="55" spans="1:11" ht="30" customHeight="1">
      <c r="A55" s="2"/>
      <c r="B55" s="324" t="s">
        <v>270</v>
      </c>
      <c r="C55" s="356" t="s">
        <v>280</v>
      </c>
      <c r="D55" s="356"/>
      <c r="E55" s="356"/>
      <c r="F55" s="356"/>
      <c r="G55" s="356"/>
      <c r="H55" s="356"/>
      <c r="I55" s="356"/>
      <c r="J55" s="356"/>
      <c r="K55" s="356"/>
    </row>
    <row r="56" spans="1:11" ht="30" customHeight="1">
      <c r="A56" s="2"/>
      <c r="B56" s="323" t="s">
        <v>154</v>
      </c>
      <c r="C56" s="354" t="s">
        <v>234</v>
      </c>
      <c r="D56" s="354"/>
      <c r="E56" s="354"/>
      <c r="F56" s="354"/>
      <c r="G56" s="354"/>
      <c r="H56" s="354"/>
      <c r="I56" s="354"/>
      <c r="J56" s="354"/>
      <c r="K56" s="354"/>
    </row>
    <row r="57" spans="1:11" ht="30" customHeight="1">
      <c r="A57" s="2"/>
      <c r="B57" s="324" t="s">
        <v>271</v>
      </c>
      <c r="C57" s="356" t="s">
        <v>235</v>
      </c>
      <c r="D57" s="356"/>
      <c r="E57" s="356"/>
      <c r="F57" s="356"/>
      <c r="G57" s="356"/>
      <c r="H57" s="356"/>
      <c r="I57" s="356"/>
      <c r="J57" s="356"/>
      <c r="K57" s="356"/>
    </row>
    <row r="58" spans="1:11" ht="30" customHeight="1">
      <c r="A58" s="2"/>
      <c r="B58" s="327" t="s">
        <v>272</v>
      </c>
      <c r="C58" s="354" t="s">
        <v>236</v>
      </c>
      <c r="D58" s="354"/>
      <c r="E58" s="354"/>
      <c r="F58" s="354"/>
      <c r="G58" s="354"/>
      <c r="H58" s="354"/>
      <c r="I58" s="354"/>
      <c r="J58" s="354"/>
      <c r="K58" s="354"/>
    </row>
    <row r="59" spans="1:11" ht="30" customHeight="1">
      <c r="A59" s="2"/>
      <c r="B59" s="324" t="s">
        <v>273</v>
      </c>
      <c r="C59" s="356" t="s">
        <v>237</v>
      </c>
      <c r="D59" s="356"/>
      <c r="E59" s="356"/>
      <c r="F59" s="356"/>
      <c r="G59" s="356"/>
      <c r="H59" s="356"/>
      <c r="I59" s="356"/>
      <c r="J59" s="356"/>
      <c r="K59" s="356"/>
    </row>
    <row r="60" spans="1:11" ht="30" customHeight="1">
      <c r="A60" s="2"/>
      <c r="B60" s="323" t="s">
        <v>274</v>
      </c>
      <c r="C60" s="354" t="s">
        <v>238</v>
      </c>
      <c r="D60" s="354"/>
      <c r="E60" s="354"/>
      <c r="F60" s="354"/>
      <c r="G60" s="354"/>
      <c r="H60" s="354"/>
      <c r="I60" s="354"/>
      <c r="J60" s="354"/>
      <c r="K60" s="354"/>
    </row>
    <row r="61" spans="1:11" ht="30" customHeight="1">
      <c r="A61" s="2"/>
      <c r="B61" s="324" t="s">
        <v>275</v>
      </c>
      <c r="C61" s="356" t="s">
        <v>239</v>
      </c>
      <c r="D61" s="356"/>
      <c r="E61" s="356"/>
      <c r="F61" s="356"/>
      <c r="G61" s="356"/>
      <c r="H61" s="356"/>
      <c r="I61" s="356"/>
      <c r="J61" s="356"/>
      <c r="K61" s="356"/>
    </row>
    <row r="62" spans="1:11" ht="30" customHeight="1">
      <c r="A62" s="2"/>
      <c r="B62" s="323" t="s">
        <v>153</v>
      </c>
      <c r="C62" s="354" t="s">
        <v>240</v>
      </c>
      <c r="D62" s="354"/>
      <c r="E62" s="354"/>
      <c r="F62" s="354"/>
      <c r="G62" s="354"/>
      <c r="H62" s="354"/>
      <c r="I62" s="354"/>
      <c r="J62" s="354"/>
      <c r="K62" s="354"/>
    </row>
    <row r="63" spans="1:11" ht="30" customHeight="1">
      <c r="A63" s="2"/>
      <c r="B63" s="4"/>
      <c r="C63" s="3"/>
      <c r="D63" s="2"/>
    </row>
    <row r="64" spans="1:11" ht="30" customHeight="1">
      <c r="A64" s="2"/>
      <c r="B64" s="2"/>
      <c r="C64" s="2"/>
      <c r="D64" s="2"/>
    </row>
    <row r="65" spans="1:4" ht="30" customHeight="1">
      <c r="A65" s="2"/>
      <c r="B65" s="2"/>
      <c r="C65" s="2"/>
      <c r="D65" s="2"/>
    </row>
    <row r="66" spans="1:4" ht="30" customHeight="1">
      <c r="A66" s="2"/>
      <c r="B66" s="2"/>
      <c r="C66" s="2"/>
      <c r="D66" s="2"/>
    </row>
    <row r="67" spans="1:4" ht="30" customHeight="1">
      <c r="A67" s="2"/>
      <c r="B67" s="2"/>
      <c r="C67" s="2"/>
      <c r="D67" s="2"/>
    </row>
    <row r="68" spans="1:4" ht="30" customHeight="1">
      <c r="A68" s="2"/>
      <c r="B68" s="2"/>
      <c r="C68" s="2"/>
      <c r="D68" s="2"/>
    </row>
  </sheetData>
  <mergeCells count="57">
    <mergeCell ref="C12:K12"/>
    <mergeCell ref="C13:K13"/>
    <mergeCell ref="C5:K5"/>
    <mergeCell ref="B7:K7"/>
    <mergeCell ref="C8:K8"/>
    <mergeCell ref="C9:K9"/>
    <mergeCell ref="C10:K10"/>
    <mergeCell ref="C11:K11"/>
    <mergeCell ref="C25:K25"/>
    <mergeCell ref="C14:K14"/>
    <mergeCell ref="C15:K15"/>
    <mergeCell ref="C16:K16"/>
    <mergeCell ref="C17:K17"/>
    <mergeCell ref="C18:K18"/>
    <mergeCell ref="C19:K19"/>
    <mergeCell ref="C20:K20"/>
    <mergeCell ref="C21:K21"/>
    <mergeCell ref="C22:K22"/>
    <mergeCell ref="C23:K23"/>
    <mergeCell ref="C24:K24"/>
    <mergeCell ref="C38:K38"/>
    <mergeCell ref="C26:K26"/>
    <mergeCell ref="C27:K27"/>
    <mergeCell ref="C28:K28"/>
    <mergeCell ref="C29:K29"/>
    <mergeCell ref="C30:K30"/>
    <mergeCell ref="C31:K31"/>
    <mergeCell ref="C62:K62"/>
    <mergeCell ref="C51:K51"/>
    <mergeCell ref="C52:K52"/>
    <mergeCell ref="C53:K53"/>
    <mergeCell ref="C54:K54"/>
    <mergeCell ref="C55:K55"/>
    <mergeCell ref="C56:K56"/>
    <mergeCell ref="C61:K61"/>
    <mergeCell ref="C60:K60"/>
    <mergeCell ref="C45:K45"/>
    <mergeCell ref="C46:K46"/>
    <mergeCell ref="C47:K47"/>
    <mergeCell ref="C48:K48"/>
    <mergeCell ref="C49:K49"/>
    <mergeCell ref="C50:K50"/>
    <mergeCell ref="J2:K2"/>
    <mergeCell ref="C57:K57"/>
    <mergeCell ref="C58:K58"/>
    <mergeCell ref="C59:K59"/>
    <mergeCell ref="C39:K39"/>
    <mergeCell ref="C40:K40"/>
    <mergeCell ref="C41:K41"/>
    <mergeCell ref="C42:K42"/>
    <mergeCell ref="C43:K43"/>
    <mergeCell ref="C44:K44"/>
    <mergeCell ref="C32:K32"/>
    <mergeCell ref="C33:K33"/>
    <mergeCell ref="C34:K34"/>
    <mergeCell ref="B36:K36"/>
    <mergeCell ref="C37:K37"/>
  </mergeCells>
  <phoneticPr fontId="0" type="noConversion"/>
  <hyperlinks>
    <hyperlink ref="C9" location="'1'!A1" display="Cuadro Nº 1: Vías con prioridad para peatones y ciclistas. En kilómetros. Año 2007"/>
    <hyperlink ref="C10" location="'2'!A1" display="Cuadro Nº 2: Viajes diarios por tipo de transporte - modo principal. Año 2007"/>
    <hyperlink ref="C11" location="'3'!A1" display="Cuadro Nº 3: Viajes por habitante por día. Año 2007"/>
    <hyperlink ref="C12" location="'4'!A1" display="Cuadro Nº 4: Recorridos diarios de los vehículos motorizados. En millones de vehículos-km/día. Año 2007"/>
    <hyperlink ref="C13" location="'5'!A1" display="Cuadro Nº 5: Gastos personales de movilidad. En millones de dólares por año. Año 2007"/>
    <hyperlink ref="C14" location="'6'!A1" display="Cuadro Nº 6: Gastos anuales en transporte por habitante. En dólares. Año 2007"/>
    <hyperlink ref="C15" location="'7'!A1" display="Cuadro Nº 7: Gasto por viaje en transporte colectivo e individual. En dólares. Año 2007"/>
    <hyperlink ref="C16" location="'8'!A1" display="Cuadro Nº 8: Consumo de tiempo de recorrido por modo. En horas/día. Año 2007"/>
    <hyperlink ref="C17" location="'9'!A1" display="Cuadro Nº 9: Distancia recorrida a pie por día. En millones de km/día. Año 2007"/>
    <hyperlink ref="C18" location="'10'!A1" display="Cuadro Nº 10: Recorrido diario típico*. Por tipo de vehículo. Año 2007"/>
    <hyperlink ref="C19" location="'11'!A1" display="Cuadro Nº 11: Operaciones especiales de tránsito. En kilómetros. Año 2007"/>
    <hyperlink ref="C38" location="'G1'!A1" display="Gráfico Nº 1: Prioridad para peatones y ciclistas. En kilómetros. Año 2007"/>
    <hyperlink ref="C39" location="'G2'!A1" display="Gráfico Nº 2: Índice de motorización de automóviles y motocicletas. Año 2007"/>
    <hyperlink ref="C40" location="'G3'!A1" display="Gráfico Nº 3: Reparto modal de viajes diarios. Por modo principal. Año 2007"/>
    <hyperlink ref="C20" location="'12.a'!A1" display="Cuadro Nº 12.a.: Viajes por tipo de vehículo para cada Área Metropolitana - Transporte Colectivo. En cantidad de viajes/día. Año 2007"/>
    <hyperlink ref="C21" location="'12.b'!A1" display="Cuadro Nº 12.b.: Viajes por tipo de vehículo para cada Área Metropolitana - Transporte Colectivo. % sobre el total. Año 2007"/>
    <hyperlink ref="C22" location="'12.c'!A1" display="Cuadro Nº 12.c.: Viajes por habitantes por tipo de vehículo para cada Área Metropolitana - Transporte Colectivo. En cantidad de viajes/hab/día. Año 2007"/>
    <hyperlink ref="C23" location="'12.d'!A1" display="Cuadro Nº 12.d.: Tiempo promedio de viaje - Transporte colectivo. En minutos/viaje. Año 2007"/>
    <hyperlink ref="C24" location="'12.e'!A1" display="Cuadro Nº 12.e.: Tiempo total de viaje - Transporte colectivo. En cantidad de horas/día. Año 2007"/>
    <hyperlink ref="C25" location="'12.f'!A1" display="Cuadro Nº 12.f.: Tiempo de viaje - Transporte colectivo. % sobre el total general. Año 2007"/>
    <hyperlink ref="C26" location="'12.g'!A1" display="Cuadro Nº 12.g.: Recorridos diarios - Transporte colectivo - valor absoluto. En km/día. Año 2007"/>
    <hyperlink ref="C27" location="'12.h'!A1" display="Cuadro Nº 12.h.: Recorridos diários - Transporte colectivo - valor relativo. En % sobre el total. Año 2007"/>
    <hyperlink ref="C28" location="'13.a'!A1" display="Cuadro Nº 13.a.: Viajes individuales por tipo de vehículo para cada Área Metropolitana - Transporte Individual, a pie y otros. En viajes/día. Año 2007"/>
    <hyperlink ref="C29" location="'13.b'!A1" display="Cuadro Nº 13.b.: Viajes individuales por tipo de vehículo para cada Área Metropolitana - Transporte Individual, a pie y otros. En % sobre el total. Año 2007"/>
    <hyperlink ref="C30" location="'13.c'!A1" display="Cuadro Nº 13.c.: Viajes por habitantes por tipo de vehículo para cada Área Metropolitana - Transporte Individual, a pie y otros. En viajes/hab/día. Año 2007"/>
    <hyperlink ref="C31" location="'13.d'!A1" display="Cuadro Nº 13.d.: Tiempo promedio de viaje - Transporte individual y a pie. En cantidad de min/viaje. Año 2007"/>
    <hyperlink ref="C32" location="'13.e'!A1" display="Cuadro Nº 13.e.: Tiempo total de viaje - Transporte individual y a pie. En horas/día. Año 2007"/>
    <hyperlink ref="C33" location="'13.f'!A1" display="Cuadro Nº 13.f.: Tiempo de viaje - Transporte individual y a pie. % sobre el total general. Año 2007"/>
    <hyperlink ref="C34" location="'13.g'!A1" display="Cuadro Nº 13.g.: Recorridos diarios - Transporte individual - valor absoluto. En kilómetros/día. Año 2007"/>
    <hyperlink ref="C41" location="G4.a!A1" display="Gráfico Nº 4.a.: Viajes en transporte colectivo. Por tipo de vehículo. Año 2007"/>
    <hyperlink ref="C42" location="G4.b!A1" display="Gráfico Nº 4.b.: Viajes en transporte colectivo sobre neumáticos. Año 2007"/>
    <hyperlink ref="C43" location="G4.c!A1" display="Gráfico Nº 4.c.: Viajes en transporte colectivo sobre rieles. Año 2007"/>
    <hyperlink ref="C44" location="G5.a!A1" display="Gráfico Nº 5.a.: Utilización del transporte colectivo en ciudades de América Latina y Europa."/>
    <hyperlink ref="C45" location="G5.b!A1" display="Gráfico Nº 5.b.: Índice de movilidad comparado por regiones."/>
    <hyperlink ref="C46" location="G5.c!A1" display="Gráfico Nº 5.c.: Índice de movilidad comparado entre ciudades."/>
    <hyperlink ref="C47" location="G6.a!A1" display="Gráfico Nº 6.a.: Movilidad e ingreso en São Paulo."/>
    <hyperlink ref="C48" location="G6.b!A1" display="Gráfico Nº 6.b.: Movilidad e ingreso en Bogotá."/>
    <hyperlink ref="C49" location="G6.c!A1" display="Gráfico Nº 6.c.: Tiempo de recorrido e ingreso familiar en São Paulo."/>
    <hyperlink ref="C50" location="G6.d!A1" display="Gráfico Nº 6.d.: Promedio de tiempo de recorrido y extensión de viaje por nivel de ingreso en Bogotá."/>
    <hyperlink ref="C51" location="G6.e!A1" display="Gráfico Nº 6.e.: Reparto modal e ingreso en Bogotá."/>
    <hyperlink ref="C52" location="G6.f!A1" display="Gráfico Nº 6.f.: Reparto modal en São Paulo y Santiago."/>
    <hyperlink ref="C53" location="G6.g!A1" display="Gráfico Nº 6.g.: Tenencia de automóvil y movilidad en Santiago."/>
    <hyperlink ref="C54" location="G6.h!A1" display="Gráfico Nº 6.h.: Consumo e impacto de la movilidad en São Paulo."/>
    <hyperlink ref="C55" location="G6.i!A1" display="Gráfico Nº 6.i.: Transbordos en el transporte colectivo en Buenos Aires y São Paulo."/>
    <hyperlink ref="C56" location="'G7'!A1" display="Gráfico Nº 7: Recorrido diario por vehiculo. Año 2007"/>
    <hyperlink ref="C57" location="G8.a!A1" display="Gráfico Nº 8.a.: Consumo de tiempo en el transporte individual, colectivo y no motorizado. Año 2007"/>
    <hyperlink ref="C58" location="G8.b!A1" display="Gráfico Nº 8.b.: Consumo de tiempo por modos de transporte motorizados."/>
    <hyperlink ref="C59" location="G8.c!A1" display="Gráfico Nº 8.c.: Tiempo de viaje por tipo de transporte. Año 2007"/>
    <hyperlink ref="C60" location="G8.d!A1" display="Gráfico Nº 8.d.: Tiempo de viaje en buses. Año 2007"/>
    <hyperlink ref="C61" location="G8.e!A1" display="Gráfico Nº 8.e.: Tiempo de viaje promedio de los modos más usados."/>
    <hyperlink ref="C62" location="'G9'!A1" display="Gráfico Nº 9: Distancia de recorrido a pie realizado por día. Año 2007"/>
  </hyperlinks>
  <pageMargins left="0.70000000000000007" right="0.70000000000000007" top="2.1305511811023625" bottom="0.75000000000000011" header="0.70000000000000007" footer="0.30000000000000004"/>
  <pageSetup scale="63" fitToHeight="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9"/>
  <sheetViews>
    <sheetView showGridLines="0" workbookViewId="0"/>
  </sheetViews>
  <sheetFormatPr baseColWidth="10" defaultColWidth="12.83203125" defaultRowHeight="30" customHeight="1" x14ac:dyDescent="0"/>
  <cols>
    <col min="1" max="1" width="12.83203125" style="8"/>
    <col min="2" max="2" width="24" style="8" customWidth="1"/>
    <col min="3" max="3" width="16.83203125" style="8" customWidth="1"/>
    <col min="4" max="4" width="17.6640625" style="8" customWidth="1"/>
    <col min="5" max="5" width="17" style="8" customWidth="1"/>
    <col min="6" max="6" width="17.33203125" style="8" customWidth="1"/>
    <col min="7" max="7" width="20" style="8" customWidth="1"/>
    <col min="8" max="16384" width="12.83203125" style="8"/>
  </cols>
  <sheetData>
    <row r="1" spans="2:31" s="31" customFormat="1" ht="30.75" customHeight="1"/>
    <row r="2" spans="2:31" s="31" customFormat="1" ht="62" customHeight="1">
      <c r="D2" s="34"/>
      <c r="F2" s="355" t="s">
        <v>406</v>
      </c>
      <c r="G2" s="355"/>
      <c r="I2" s="34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69"/>
      <c r="G5" s="369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0" t="s">
        <v>397</v>
      </c>
      <c r="C6" s="370"/>
      <c r="D6" s="370"/>
      <c r="E6" s="370"/>
      <c r="F6" s="370"/>
      <c r="G6" s="370"/>
      <c r="H6" s="332"/>
      <c r="I6" s="332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2:31" ht="30" customHeight="1">
      <c r="B7" s="18"/>
      <c r="C7" s="17"/>
      <c r="D7" s="17"/>
      <c r="E7" s="17"/>
      <c r="F7" s="17"/>
      <c r="G7" s="17"/>
      <c r="H7" s="17"/>
    </row>
    <row r="8" spans="2:31" ht="30" customHeight="1">
      <c r="B8" s="374" t="s">
        <v>104</v>
      </c>
      <c r="C8" s="374" t="s">
        <v>112</v>
      </c>
      <c r="D8" s="375" t="s">
        <v>174</v>
      </c>
      <c r="E8" s="375"/>
      <c r="F8" s="375"/>
      <c r="G8" s="375" t="s">
        <v>175</v>
      </c>
      <c r="H8" s="17"/>
    </row>
    <row r="9" spans="2:31" ht="30" customHeight="1">
      <c r="B9" s="374"/>
      <c r="C9" s="374"/>
      <c r="D9" s="46" t="s">
        <v>309</v>
      </c>
      <c r="E9" s="46" t="s">
        <v>310</v>
      </c>
      <c r="F9" s="268" t="s">
        <v>20</v>
      </c>
      <c r="G9" s="375"/>
      <c r="H9" s="17"/>
    </row>
    <row r="10" spans="2:31" ht="30" customHeight="1">
      <c r="B10" s="41" t="s">
        <v>1</v>
      </c>
      <c r="C10" s="41" t="s">
        <v>113</v>
      </c>
      <c r="D10" s="220">
        <v>2.9</v>
      </c>
      <c r="E10" s="220">
        <v>2.7</v>
      </c>
      <c r="F10" s="315">
        <v>5.6</v>
      </c>
      <c r="G10" s="220">
        <v>1.2</v>
      </c>
      <c r="H10" s="17"/>
    </row>
    <row r="11" spans="2:31" ht="30" customHeight="1">
      <c r="B11" s="42" t="s">
        <v>2</v>
      </c>
      <c r="C11" s="42" t="s">
        <v>114</v>
      </c>
      <c r="D11" s="221">
        <v>5.7</v>
      </c>
      <c r="E11" s="221">
        <v>1.5</v>
      </c>
      <c r="F11" s="315">
        <v>7.2</v>
      </c>
      <c r="G11" s="221">
        <v>0.9</v>
      </c>
      <c r="H11" s="17"/>
    </row>
    <row r="12" spans="2:31" ht="30" customHeight="1">
      <c r="B12" s="41" t="s">
        <v>3</v>
      </c>
      <c r="C12" s="41" t="s">
        <v>115</v>
      </c>
      <c r="D12" s="220">
        <v>10.6</v>
      </c>
      <c r="E12" s="220">
        <v>2.2000000000000002</v>
      </c>
      <c r="F12" s="315">
        <v>12.8</v>
      </c>
      <c r="G12" s="220">
        <v>1</v>
      </c>
      <c r="H12" s="17"/>
    </row>
    <row r="13" spans="2:31" ht="30" customHeight="1">
      <c r="B13" s="42" t="s">
        <v>4</v>
      </c>
      <c r="C13" s="42" t="s">
        <v>116</v>
      </c>
      <c r="D13" s="221">
        <v>2.7</v>
      </c>
      <c r="E13" s="221">
        <v>0.9</v>
      </c>
      <c r="F13" s="315">
        <v>3.6</v>
      </c>
      <c r="G13" s="221">
        <v>1.2</v>
      </c>
      <c r="H13" s="17"/>
    </row>
    <row r="14" spans="2:31" ht="30" customHeight="1">
      <c r="B14" s="41" t="s">
        <v>5</v>
      </c>
      <c r="C14" s="41" t="s">
        <v>117</v>
      </c>
      <c r="D14" s="220">
        <v>25.1</v>
      </c>
      <c r="E14" s="220">
        <v>11.9</v>
      </c>
      <c r="F14" s="315">
        <v>37</v>
      </c>
      <c r="G14" s="220">
        <v>1.9</v>
      </c>
      <c r="H14" s="17"/>
    </row>
    <row r="15" spans="2:31" ht="30" customHeight="1">
      <c r="B15" s="42" t="s">
        <v>6</v>
      </c>
      <c r="C15" s="42" t="s">
        <v>113</v>
      </c>
      <c r="D15" s="221">
        <v>1.4</v>
      </c>
      <c r="E15" s="221">
        <v>1.9</v>
      </c>
      <c r="F15" s="315">
        <v>3.3</v>
      </c>
      <c r="G15" s="221">
        <v>1.2</v>
      </c>
      <c r="H15" s="17"/>
    </row>
    <row r="16" spans="2:31" ht="30" customHeight="1">
      <c r="B16" s="41" t="s">
        <v>7</v>
      </c>
      <c r="C16" s="41" t="s">
        <v>117</v>
      </c>
      <c r="D16" s="220">
        <v>3</v>
      </c>
      <c r="E16" s="220">
        <v>3.7</v>
      </c>
      <c r="F16" s="315">
        <v>6.7</v>
      </c>
      <c r="G16" s="220">
        <v>1.5</v>
      </c>
      <c r="H16" s="17"/>
    </row>
    <row r="17" spans="1:9" ht="30" customHeight="1">
      <c r="B17" s="42" t="s">
        <v>8</v>
      </c>
      <c r="C17" s="42" t="s">
        <v>117</v>
      </c>
      <c r="D17" s="221">
        <v>0.8</v>
      </c>
      <c r="E17" s="221">
        <v>0.9</v>
      </c>
      <c r="F17" s="315">
        <v>1.7</v>
      </c>
      <c r="G17" s="221">
        <v>1.3</v>
      </c>
      <c r="H17" s="17"/>
    </row>
    <row r="18" spans="1:9" ht="30" customHeight="1">
      <c r="B18" s="41" t="s">
        <v>9</v>
      </c>
      <c r="C18" s="41" t="s">
        <v>118</v>
      </c>
      <c r="D18" s="220">
        <v>8.6999999999999993</v>
      </c>
      <c r="E18" s="220">
        <v>4.2</v>
      </c>
      <c r="F18" s="315">
        <v>12.9</v>
      </c>
      <c r="G18" s="220">
        <v>1.5</v>
      </c>
      <c r="H18" s="17"/>
    </row>
    <row r="19" spans="1:9" ht="30" customHeight="1">
      <c r="B19" s="42" t="s">
        <v>10</v>
      </c>
      <c r="C19" s="42" t="s">
        <v>119</v>
      </c>
      <c r="D19" s="221">
        <v>1.1000000000000001</v>
      </c>
      <c r="E19" s="221">
        <v>0.5</v>
      </c>
      <c r="F19" s="315">
        <v>1.6</v>
      </c>
      <c r="G19" s="221">
        <v>1.2</v>
      </c>
      <c r="H19" s="17"/>
    </row>
    <row r="20" spans="1:9" ht="30" customHeight="1">
      <c r="B20" s="41" t="s">
        <v>11</v>
      </c>
      <c r="C20" s="41" t="s">
        <v>113</v>
      </c>
      <c r="D20" s="220">
        <v>2.2999999999999998</v>
      </c>
      <c r="E20" s="220">
        <v>1.5</v>
      </c>
      <c r="F20" s="315">
        <v>3.7</v>
      </c>
      <c r="G20" s="220">
        <v>1.1000000000000001</v>
      </c>
      <c r="H20" s="17"/>
    </row>
    <row r="21" spans="1:9" ht="30" customHeight="1">
      <c r="B21" s="42" t="s">
        <v>12</v>
      </c>
      <c r="C21" s="42" t="s">
        <v>113</v>
      </c>
      <c r="D21" s="221">
        <v>9</v>
      </c>
      <c r="E21" s="221">
        <v>6.7</v>
      </c>
      <c r="F21" s="315">
        <v>15.7</v>
      </c>
      <c r="G21" s="221">
        <v>1.5</v>
      </c>
      <c r="H21" s="17"/>
    </row>
    <row r="22" spans="1:9" ht="30" customHeight="1">
      <c r="B22" s="41" t="s">
        <v>13</v>
      </c>
      <c r="C22" s="41" t="s">
        <v>120</v>
      </c>
      <c r="D22" s="220">
        <v>0.7</v>
      </c>
      <c r="E22" s="220">
        <v>0.4</v>
      </c>
      <c r="F22" s="315">
        <v>1</v>
      </c>
      <c r="G22" s="220">
        <v>0.8</v>
      </c>
      <c r="H22" s="17"/>
    </row>
    <row r="23" spans="1:9" ht="30" customHeight="1">
      <c r="B23" s="42" t="s">
        <v>14</v>
      </c>
      <c r="C23" s="42" t="s">
        <v>121</v>
      </c>
      <c r="D23" s="221">
        <v>6.5</v>
      </c>
      <c r="E23" s="221">
        <v>6.2</v>
      </c>
      <c r="F23" s="315">
        <v>12.7</v>
      </c>
      <c r="G23" s="221">
        <v>2.1</v>
      </c>
      <c r="H23" s="17"/>
    </row>
    <row r="24" spans="1:9" ht="30" customHeight="1">
      <c r="B24" s="41" t="s">
        <v>15</v>
      </c>
      <c r="C24" s="41" t="s">
        <v>113</v>
      </c>
      <c r="D24" s="220">
        <v>11.8</v>
      </c>
      <c r="E24" s="220">
        <v>12.3</v>
      </c>
      <c r="F24" s="315">
        <v>24.1</v>
      </c>
      <c r="G24" s="220">
        <v>1.3</v>
      </c>
      <c r="H24" s="17"/>
    </row>
    <row r="25" spans="1:9" ht="30" customHeight="1">
      <c r="B25" s="373" t="s">
        <v>20</v>
      </c>
      <c r="C25" s="373"/>
      <c r="D25" s="314">
        <f>SUM(D10:D24)</f>
        <v>92.3</v>
      </c>
      <c r="E25" s="314">
        <f>SUM(E10:E24)</f>
        <v>57.5</v>
      </c>
      <c r="F25" s="314">
        <f>SUM(F10:F24)</f>
        <v>149.60000000000002</v>
      </c>
      <c r="G25" s="314">
        <v>1.4</v>
      </c>
      <c r="H25" s="17"/>
    </row>
    <row r="26" spans="1:9" ht="30" customHeight="1">
      <c r="B26" s="218"/>
      <c r="C26" s="218"/>
      <c r="D26" s="219"/>
      <c r="E26" s="219"/>
      <c r="F26" s="219"/>
      <c r="G26" s="219"/>
      <c r="H26" s="17"/>
    </row>
    <row r="27" spans="1:9" ht="25" customHeight="1">
      <c r="B27" s="382" t="s">
        <v>319</v>
      </c>
      <c r="C27" s="382"/>
      <c r="D27" s="382"/>
      <c r="E27" s="382"/>
      <c r="F27" s="382"/>
      <c r="G27" s="382"/>
      <c r="H27" s="17"/>
    </row>
    <row r="28" spans="1:9" ht="25" customHeight="1">
      <c r="B28" s="382" t="s">
        <v>320</v>
      </c>
      <c r="C28" s="382"/>
      <c r="D28" s="382"/>
      <c r="E28" s="382"/>
      <c r="F28" s="382"/>
      <c r="G28" s="382"/>
      <c r="H28" s="17"/>
    </row>
    <row r="29" spans="1:9" ht="25" customHeight="1">
      <c r="B29" s="385" t="s">
        <v>338</v>
      </c>
      <c r="C29" s="385"/>
      <c r="D29" s="385"/>
      <c r="E29" s="385"/>
      <c r="F29" s="385"/>
      <c r="G29" s="385"/>
      <c r="H29" s="17"/>
    </row>
    <row r="30" spans="1:9" ht="30" customHeight="1">
      <c r="A30" s="213"/>
      <c r="C30" s="17"/>
      <c r="D30" s="17"/>
      <c r="E30" s="17"/>
      <c r="F30" s="17"/>
      <c r="G30" s="17"/>
      <c r="H30" s="17"/>
    </row>
    <row r="31" spans="1:9" s="340" customFormat="1" ht="30" customHeight="1">
      <c r="B31" s="341" t="s">
        <v>347</v>
      </c>
      <c r="D31" s="341"/>
      <c r="E31" s="341"/>
      <c r="F31" s="341"/>
      <c r="G31" s="347" t="s">
        <v>336</v>
      </c>
      <c r="I31" s="342"/>
    </row>
    <row r="32" spans="1:9" ht="30" customHeight="1">
      <c r="B32" s="37"/>
    </row>
    <row r="33" spans="1:19" ht="50" customHeight="1">
      <c r="B33" s="367" t="s">
        <v>127</v>
      </c>
      <c r="C33" s="367"/>
      <c r="D33" s="367"/>
      <c r="E33" s="367"/>
      <c r="F33" s="367"/>
      <c r="G33" s="36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1"/>
    </row>
    <row r="34" spans="1:19" ht="30" customHeight="1">
      <c r="A34" s="24"/>
      <c r="C34" s="17"/>
      <c r="D34" s="17"/>
      <c r="E34" s="17"/>
      <c r="F34" s="17"/>
      <c r="G34" s="17"/>
      <c r="H34" s="17"/>
    </row>
    <row r="35" spans="1:19" ht="30" customHeight="1">
      <c r="B35" s="17"/>
      <c r="C35" s="17"/>
      <c r="D35" s="17"/>
      <c r="E35" s="17"/>
      <c r="F35" s="17"/>
      <c r="G35" s="17"/>
      <c r="H35" s="17"/>
    </row>
    <row r="36" spans="1:19" ht="30" customHeight="1">
      <c r="B36" s="17"/>
      <c r="C36" s="17"/>
      <c r="D36" s="17"/>
      <c r="E36" s="17"/>
      <c r="F36" s="17"/>
      <c r="G36" s="17"/>
      <c r="H36" s="17"/>
    </row>
    <row r="37" spans="1:19" ht="30" customHeight="1">
      <c r="B37" s="17"/>
      <c r="C37" s="17"/>
      <c r="D37" s="17"/>
      <c r="E37" s="17"/>
      <c r="F37" s="17"/>
      <c r="G37" s="17"/>
      <c r="H37" s="17"/>
    </row>
    <row r="38" spans="1:19" ht="30" customHeight="1">
      <c r="B38" s="17"/>
      <c r="C38" s="17"/>
      <c r="D38" s="17"/>
      <c r="E38" s="17"/>
      <c r="F38" s="17"/>
      <c r="G38" s="17"/>
      <c r="H38" s="17"/>
    </row>
    <row r="39" spans="1:19" ht="30" customHeight="1">
      <c r="B39" s="17"/>
      <c r="C39" s="17"/>
      <c r="D39" s="17"/>
      <c r="E39" s="17"/>
      <c r="F39" s="17"/>
      <c r="G39" s="17"/>
      <c r="H39" s="17"/>
    </row>
  </sheetData>
  <mergeCells count="12">
    <mergeCell ref="F2:G2"/>
    <mergeCell ref="B5:G5"/>
    <mergeCell ref="B6:G6"/>
    <mergeCell ref="B27:G27"/>
    <mergeCell ref="B28:G28"/>
    <mergeCell ref="B29:G29"/>
    <mergeCell ref="B33:G33"/>
    <mergeCell ref="B25:C25"/>
    <mergeCell ref="D8:F8"/>
    <mergeCell ref="G8:G9"/>
    <mergeCell ref="B8:B9"/>
    <mergeCell ref="C8:C9"/>
  </mergeCells>
  <phoneticPr fontId="20" type="noConversion"/>
  <hyperlinks>
    <hyperlink ref="B33" location="Índice!A1" display="Volver al índice"/>
    <hyperlink ref="G31" location="'10'!A1" display="Siguiente   "/>
    <hyperlink ref="B31" location="'8'!A1" display="  Atrás "/>
    <hyperlink ref="I31" location="'12.b'!A1" display="'12.b'!A1"/>
  </hyperlinks>
  <pageMargins left="0.70000000000000007" right="0.70000000000000007" top="1.54" bottom="0.75000000000000011" header="0.6962992125984252" footer="0.30000000000000004"/>
  <pageSetup scale="5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0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43.6640625" style="58" customWidth="1"/>
    <col min="3" max="3" width="42.33203125" style="58" customWidth="1"/>
    <col min="4" max="16384" width="12.83203125" style="58"/>
  </cols>
  <sheetData>
    <row r="1" spans="2:28" s="31" customFormat="1" ht="30.75" customHeight="1"/>
    <row r="2" spans="2:28" s="31" customFormat="1" ht="62" customHeight="1">
      <c r="C2" s="33" t="s">
        <v>406</v>
      </c>
      <c r="D2" s="34"/>
      <c r="F2" s="33"/>
      <c r="I2" s="34"/>
    </row>
    <row r="3" spans="2:28" s="31" customFormat="1" ht="30.75" customHeight="1">
      <c r="C3" s="35"/>
      <c r="D3" s="35"/>
      <c r="E3" s="35"/>
      <c r="J3" s="36"/>
      <c r="K3" s="36"/>
      <c r="L3" s="36"/>
      <c r="M3" s="36"/>
    </row>
    <row r="4" spans="2:28" s="5" customFormat="1" ht="30" customHeight="1">
      <c r="D4" s="6"/>
      <c r="E4" s="6"/>
      <c r="F4" s="6"/>
      <c r="G4" s="6"/>
      <c r="H4" s="6"/>
      <c r="I4" s="6"/>
      <c r="J4" s="6"/>
      <c r="K4" s="6"/>
      <c r="L4" s="6"/>
      <c r="M4" s="7"/>
      <c r="N4" s="7"/>
    </row>
    <row r="5" spans="2:28" s="333" customFormat="1" ht="60" customHeight="1">
      <c r="B5" s="369" t="s">
        <v>126</v>
      </c>
      <c r="C5" s="369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5"/>
      <c r="S5" s="335"/>
      <c r="T5" s="334"/>
      <c r="U5" s="334"/>
      <c r="V5" s="334"/>
      <c r="W5" s="334"/>
      <c r="X5" s="334"/>
      <c r="Y5" s="336"/>
      <c r="Z5" s="336"/>
      <c r="AA5" s="336"/>
    </row>
    <row r="6" spans="2:28" s="337" customFormat="1" ht="30" customHeight="1">
      <c r="B6" s="370" t="s">
        <v>396</v>
      </c>
      <c r="C6" s="370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8"/>
      <c r="O6" s="338"/>
      <c r="P6" s="338"/>
      <c r="Q6" s="338"/>
      <c r="R6" s="335"/>
      <c r="S6" s="335"/>
      <c r="T6" s="338"/>
      <c r="U6" s="338"/>
      <c r="V6" s="338"/>
      <c r="W6" s="338"/>
      <c r="X6" s="338"/>
      <c r="Y6" s="339"/>
      <c r="Z6" s="339"/>
      <c r="AA6" s="339"/>
      <c r="AB6" s="339"/>
    </row>
    <row r="7" spans="2:28" ht="30" customHeight="1">
      <c r="B7" s="57"/>
      <c r="C7" s="57"/>
      <c r="D7" s="57"/>
      <c r="E7" s="57"/>
      <c r="F7" s="57"/>
      <c r="G7" s="57"/>
    </row>
    <row r="8" spans="2:28" ht="50" customHeight="1">
      <c r="B8" s="45" t="s">
        <v>27</v>
      </c>
      <c r="C8" s="45" t="s">
        <v>176</v>
      </c>
      <c r="D8" s="57"/>
      <c r="E8" s="57"/>
      <c r="F8" s="57"/>
      <c r="G8" s="57"/>
    </row>
    <row r="9" spans="2:28" ht="30" customHeight="1">
      <c r="B9" s="41" t="s">
        <v>163</v>
      </c>
      <c r="C9" s="50">
        <v>9.1999999999999993</v>
      </c>
      <c r="D9" s="57"/>
      <c r="E9" s="57"/>
      <c r="F9" s="57"/>
      <c r="G9" s="57"/>
    </row>
    <row r="10" spans="2:28" ht="30" customHeight="1">
      <c r="B10" s="42" t="s">
        <v>155</v>
      </c>
      <c r="C10" s="217">
        <v>10</v>
      </c>
      <c r="D10" s="57"/>
      <c r="E10" s="57"/>
      <c r="F10" s="57"/>
      <c r="G10" s="57"/>
    </row>
    <row r="11" spans="2:28" ht="30" customHeight="1">
      <c r="B11" s="41" t="s">
        <v>109</v>
      </c>
      <c r="C11" s="50">
        <v>220</v>
      </c>
      <c r="D11" s="57"/>
      <c r="E11" s="57"/>
      <c r="F11" s="57"/>
      <c r="G11" s="57"/>
    </row>
    <row r="12" spans="2:28" ht="30" customHeight="1">
      <c r="B12" s="42" t="s">
        <v>100</v>
      </c>
      <c r="C12" s="53">
        <v>225.92145448900433</v>
      </c>
      <c r="D12" s="57"/>
      <c r="E12" s="57"/>
      <c r="F12" s="57"/>
      <c r="G12" s="57"/>
    </row>
    <row r="13" spans="2:28" ht="30" customHeight="1">
      <c r="B13" s="41" t="s">
        <v>39</v>
      </c>
      <c r="C13" s="50">
        <v>100</v>
      </c>
      <c r="D13" s="57"/>
      <c r="E13" s="57"/>
      <c r="F13" s="57"/>
      <c r="G13" s="57"/>
    </row>
    <row r="14" spans="2:28" ht="30" customHeight="1">
      <c r="B14" s="42" t="s">
        <v>186</v>
      </c>
      <c r="C14" s="53">
        <v>225.92145448900433</v>
      </c>
      <c r="D14" s="57"/>
      <c r="E14" s="57"/>
      <c r="F14" s="57"/>
      <c r="G14" s="57"/>
    </row>
    <row r="15" spans="2:28" ht="30" customHeight="1">
      <c r="B15" s="41" t="s">
        <v>156</v>
      </c>
      <c r="C15" s="51">
        <v>225.92145448900433</v>
      </c>
      <c r="D15" s="57"/>
      <c r="E15" s="57"/>
      <c r="F15" s="57"/>
      <c r="G15" s="57"/>
    </row>
    <row r="16" spans="2:28" ht="30" customHeight="1">
      <c r="B16" s="42" t="s">
        <v>158</v>
      </c>
      <c r="C16" s="53">
        <v>221.91612122464292</v>
      </c>
      <c r="D16" s="57"/>
      <c r="E16" s="57"/>
      <c r="F16" s="57"/>
      <c r="G16" s="57"/>
    </row>
    <row r="17" spans="1:19" ht="30" customHeight="1">
      <c r="B17" s="41" t="s">
        <v>187</v>
      </c>
      <c r="C17" s="51">
        <v>234.76684889294756</v>
      </c>
      <c r="D17" s="57"/>
      <c r="E17" s="57"/>
      <c r="F17" s="57"/>
      <c r="G17" s="57"/>
    </row>
    <row r="18" spans="1:19" ht="30" customHeight="1">
      <c r="B18" s="42" t="s">
        <v>76</v>
      </c>
      <c r="C18" s="217">
        <v>450</v>
      </c>
      <c r="D18" s="57"/>
      <c r="E18" s="57"/>
      <c r="F18" s="57"/>
      <c r="G18" s="57"/>
    </row>
    <row r="19" spans="1:19" ht="30" customHeight="1">
      <c r="B19" s="41" t="s">
        <v>161</v>
      </c>
      <c r="C19" s="50">
        <v>450</v>
      </c>
      <c r="D19" s="57"/>
      <c r="E19" s="57"/>
      <c r="F19" s="57"/>
      <c r="G19" s="57"/>
    </row>
    <row r="20" spans="1:19" ht="30" customHeight="1">
      <c r="B20" s="57"/>
      <c r="C20" s="57"/>
      <c r="D20" s="57"/>
      <c r="E20" s="57"/>
      <c r="F20" s="57"/>
      <c r="G20" s="57"/>
    </row>
    <row r="21" spans="1:19" ht="25" customHeight="1">
      <c r="B21" s="386" t="s">
        <v>303</v>
      </c>
      <c r="C21" s="386"/>
      <c r="D21" s="57"/>
      <c r="E21" s="57"/>
      <c r="F21" s="57"/>
      <c r="G21" s="57"/>
    </row>
    <row r="22" spans="1:19" ht="25" customHeight="1">
      <c r="B22" s="378" t="s">
        <v>346</v>
      </c>
      <c r="C22" s="378"/>
      <c r="D22" s="57"/>
      <c r="E22" s="57"/>
      <c r="F22" s="57"/>
      <c r="G22" s="57"/>
    </row>
    <row r="23" spans="1:19" ht="30" customHeight="1">
      <c r="B23" s="57"/>
      <c r="C23" s="57"/>
      <c r="D23" s="57"/>
      <c r="E23" s="57"/>
      <c r="F23" s="57"/>
      <c r="G23" s="57"/>
    </row>
    <row r="24" spans="1:19" s="340" customFormat="1" ht="30" customHeight="1">
      <c r="B24" s="341" t="s">
        <v>347</v>
      </c>
      <c r="C24" s="352" t="s">
        <v>336</v>
      </c>
      <c r="D24" s="341"/>
      <c r="E24" s="341"/>
      <c r="F24" s="341"/>
      <c r="G24" s="341"/>
      <c r="I24" s="342"/>
    </row>
    <row r="25" spans="1:19" s="8" customFormat="1" ht="30" customHeight="1">
      <c r="B25" s="37"/>
    </row>
    <row r="26" spans="1:19" s="8" customFormat="1" ht="50" customHeight="1">
      <c r="B26" s="367" t="s">
        <v>127</v>
      </c>
      <c r="C26" s="36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1"/>
    </row>
    <row r="27" spans="1:19" ht="30" customHeight="1">
      <c r="A27" s="213"/>
      <c r="B27" s="57"/>
      <c r="C27" s="57"/>
      <c r="D27" s="57"/>
      <c r="E27" s="57"/>
      <c r="F27" s="57"/>
      <c r="G27" s="57"/>
    </row>
    <row r="28" spans="1:19" ht="30" customHeight="1">
      <c r="A28" s="24"/>
      <c r="B28" s="57"/>
      <c r="C28" s="57"/>
      <c r="D28" s="57"/>
      <c r="E28" s="57"/>
      <c r="F28" s="57"/>
      <c r="G28" s="57"/>
    </row>
    <row r="29" spans="1:19" ht="30" customHeight="1">
      <c r="B29" s="57"/>
      <c r="C29" s="57"/>
      <c r="D29" s="57"/>
      <c r="E29" s="57"/>
      <c r="F29" s="57"/>
      <c r="G29" s="57"/>
    </row>
    <row r="30" spans="1:19" ht="30" customHeight="1">
      <c r="B30" s="57"/>
      <c r="C30" s="57"/>
      <c r="D30" s="57"/>
      <c r="E30" s="57"/>
      <c r="F30" s="57"/>
      <c r="G30" s="57"/>
    </row>
  </sheetData>
  <mergeCells count="5">
    <mergeCell ref="B5:C5"/>
    <mergeCell ref="B6:C6"/>
    <mergeCell ref="B21:C21"/>
    <mergeCell ref="B22:C22"/>
    <mergeCell ref="B26:C26"/>
  </mergeCells>
  <phoneticPr fontId="20" type="noConversion"/>
  <hyperlinks>
    <hyperlink ref="B26" location="Índice!A1" display="Volver al índice"/>
    <hyperlink ref="C24" location="'11'!A1" display="Siguiente   "/>
    <hyperlink ref="B24" location="'9'!A1" display="  Atrás "/>
    <hyperlink ref="I24" location="'12.b'!A1" display="'12.b'!A1"/>
  </hyperlinks>
  <pageMargins left="0.70000000000000007" right="0.70000000000000007" top="1.54" bottom="0.75000000000000011" header="0.6962992125984252" footer="0.30000000000000004"/>
  <pageSetup scale="70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8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25.1640625" style="58" customWidth="1"/>
    <col min="3" max="3" width="17.1640625" style="58" customWidth="1"/>
    <col min="4" max="4" width="36.6640625" style="58" customWidth="1"/>
    <col min="5" max="5" width="32.83203125" style="58" customWidth="1"/>
    <col min="6" max="6" width="32.33203125" style="58" customWidth="1"/>
    <col min="7" max="7" width="22.6640625" style="58" customWidth="1"/>
    <col min="8" max="8" width="19.6640625" style="58" customWidth="1"/>
    <col min="9" max="16384" width="12.83203125" style="58"/>
  </cols>
  <sheetData>
    <row r="1" spans="1:32" s="31" customFormat="1" ht="30.75" customHeight="1"/>
    <row r="2" spans="1:32" s="31" customFormat="1" ht="62" customHeight="1">
      <c r="D2" s="32"/>
      <c r="F2" s="33"/>
      <c r="G2" s="355" t="s">
        <v>406</v>
      </c>
      <c r="H2" s="355"/>
      <c r="I2" s="34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335"/>
      <c r="X5" s="334"/>
      <c r="Y5" s="334"/>
      <c r="Z5" s="334"/>
      <c r="AA5" s="334"/>
      <c r="AB5" s="334"/>
      <c r="AC5" s="336"/>
      <c r="AD5" s="336"/>
      <c r="AE5" s="336"/>
    </row>
    <row r="6" spans="1:32" s="337" customFormat="1" ht="30" customHeight="1">
      <c r="B6" s="370" t="s">
        <v>395</v>
      </c>
      <c r="C6" s="370"/>
      <c r="D6" s="370"/>
      <c r="E6" s="370"/>
      <c r="F6" s="370"/>
      <c r="G6" s="370"/>
      <c r="H6" s="370"/>
      <c r="I6" s="332"/>
      <c r="J6" s="332"/>
      <c r="K6" s="332"/>
      <c r="L6" s="332"/>
      <c r="M6" s="332"/>
      <c r="N6" s="332"/>
      <c r="O6" s="332"/>
      <c r="P6" s="332"/>
      <c r="Q6" s="332"/>
      <c r="R6" s="338"/>
      <c r="S6" s="338"/>
      <c r="T6" s="338"/>
      <c r="U6" s="338"/>
      <c r="V6" s="335"/>
      <c r="W6" s="335"/>
      <c r="X6" s="338"/>
      <c r="Y6" s="338"/>
      <c r="Z6" s="338"/>
      <c r="AA6" s="338"/>
      <c r="AB6" s="338"/>
      <c r="AC6" s="339"/>
      <c r="AD6" s="339"/>
      <c r="AE6" s="339"/>
      <c r="AF6" s="339"/>
    </row>
    <row r="7" spans="1:32" ht="30" customHeight="1">
      <c r="A7" s="57"/>
      <c r="B7" s="86"/>
      <c r="C7" s="57"/>
      <c r="D7" s="57"/>
      <c r="E7" s="57"/>
      <c r="F7" s="57"/>
      <c r="G7" s="57"/>
      <c r="H7" s="57"/>
      <c r="I7" s="57"/>
    </row>
    <row r="8" spans="1:32" ht="50" customHeight="1">
      <c r="A8" s="57"/>
      <c r="B8" s="45" t="s">
        <v>104</v>
      </c>
      <c r="C8" s="46" t="s">
        <v>112</v>
      </c>
      <c r="D8" s="45" t="s">
        <v>177</v>
      </c>
      <c r="E8" s="45" t="s">
        <v>178</v>
      </c>
      <c r="F8" s="45" t="s">
        <v>179</v>
      </c>
      <c r="G8" s="45" t="s">
        <v>180</v>
      </c>
      <c r="H8" s="45" t="s">
        <v>31</v>
      </c>
      <c r="I8" s="57"/>
    </row>
    <row r="9" spans="1:32" ht="30" customHeight="1">
      <c r="A9" s="57"/>
      <c r="B9" s="41" t="s">
        <v>1</v>
      </c>
      <c r="C9" s="41" t="s">
        <v>113</v>
      </c>
      <c r="D9" s="214"/>
      <c r="E9" s="214"/>
      <c r="F9" s="214"/>
      <c r="G9" s="214"/>
      <c r="H9" s="214"/>
      <c r="I9" s="57"/>
    </row>
    <row r="10" spans="1:32" ht="30" customHeight="1">
      <c r="A10" s="57"/>
      <c r="B10" s="42" t="s">
        <v>2</v>
      </c>
      <c r="C10" s="42" t="s">
        <v>114</v>
      </c>
      <c r="D10" s="216"/>
      <c r="E10" s="216">
        <v>7.3</v>
      </c>
      <c r="F10" s="216">
        <v>7.3</v>
      </c>
      <c r="G10" s="216">
        <v>121</v>
      </c>
      <c r="H10" s="70" t="s">
        <v>30</v>
      </c>
      <c r="I10" s="57"/>
    </row>
    <row r="11" spans="1:32" ht="30" customHeight="1">
      <c r="A11" s="57"/>
      <c r="B11" s="41" t="s">
        <v>3</v>
      </c>
      <c r="C11" s="41" t="s">
        <v>115</v>
      </c>
      <c r="D11" s="215">
        <v>8</v>
      </c>
      <c r="E11" s="67"/>
      <c r="F11" s="215">
        <v>10.8</v>
      </c>
      <c r="G11" s="215">
        <v>96</v>
      </c>
      <c r="H11" s="67"/>
      <c r="I11" s="57"/>
    </row>
    <row r="12" spans="1:32" ht="30" customHeight="1">
      <c r="A12" s="57"/>
      <c r="B12" s="42" t="s">
        <v>301</v>
      </c>
      <c r="C12" s="42" t="s">
        <v>116</v>
      </c>
      <c r="D12" s="216"/>
      <c r="E12" s="216"/>
      <c r="F12" s="216"/>
      <c r="G12" s="216">
        <v>6.6</v>
      </c>
      <c r="H12" s="70" t="s">
        <v>30</v>
      </c>
      <c r="I12" s="57"/>
    </row>
    <row r="13" spans="1:32" ht="30" customHeight="1">
      <c r="A13" s="57"/>
      <c r="B13" s="41" t="s">
        <v>302</v>
      </c>
      <c r="C13" s="41" t="s">
        <v>117</v>
      </c>
      <c r="D13" s="215"/>
      <c r="E13" s="215"/>
      <c r="F13" s="215"/>
      <c r="G13" s="215">
        <v>11</v>
      </c>
      <c r="H13" s="67" t="s">
        <v>30</v>
      </c>
      <c r="I13" s="57"/>
    </row>
    <row r="14" spans="1:32" ht="30" customHeight="1">
      <c r="A14" s="57"/>
      <c r="B14" s="42" t="s">
        <v>6</v>
      </c>
      <c r="C14" s="42" t="s">
        <v>113</v>
      </c>
      <c r="D14" s="216"/>
      <c r="E14" s="216"/>
      <c r="F14" s="216"/>
      <c r="G14" s="216"/>
      <c r="H14" s="70"/>
      <c r="I14" s="57"/>
    </row>
    <row r="15" spans="1:32" ht="30" customHeight="1">
      <c r="A15" s="57"/>
      <c r="B15" s="41" t="s">
        <v>7</v>
      </c>
      <c r="C15" s="41" t="s">
        <v>117</v>
      </c>
      <c r="D15" s="215"/>
      <c r="E15" s="215"/>
      <c r="F15" s="215"/>
      <c r="G15" s="215">
        <v>60</v>
      </c>
      <c r="H15" s="67"/>
      <c r="I15" s="57"/>
    </row>
    <row r="16" spans="1:32" ht="30" customHeight="1">
      <c r="A16" s="57"/>
      <c r="B16" s="42" t="s">
        <v>8</v>
      </c>
      <c r="C16" s="42" t="s">
        <v>117</v>
      </c>
      <c r="D16" s="216"/>
      <c r="E16" s="216"/>
      <c r="F16" s="216"/>
      <c r="G16" s="216"/>
      <c r="H16" s="70"/>
      <c r="I16" s="57"/>
    </row>
    <row r="17" spans="1:9" ht="30" customHeight="1">
      <c r="A17" s="57"/>
      <c r="B17" s="41" t="s">
        <v>9</v>
      </c>
      <c r="C17" s="41" t="s">
        <v>118</v>
      </c>
      <c r="D17" s="215">
        <v>30</v>
      </c>
      <c r="E17" s="215"/>
      <c r="F17" s="215"/>
      <c r="G17" s="215"/>
      <c r="H17" s="67"/>
      <c r="I17" s="57"/>
    </row>
    <row r="18" spans="1:9" ht="30" customHeight="1">
      <c r="A18" s="57"/>
      <c r="B18" s="42" t="s">
        <v>10</v>
      </c>
      <c r="C18" s="42" t="s">
        <v>119</v>
      </c>
      <c r="D18" s="216"/>
      <c r="E18" s="216"/>
      <c r="F18" s="216"/>
      <c r="G18" s="216"/>
      <c r="H18" s="70"/>
      <c r="I18" s="57"/>
    </row>
    <row r="19" spans="1:9" ht="30" customHeight="1">
      <c r="A19" s="57"/>
      <c r="B19" s="41" t="s">
        <v>11</v>
      </c>
      <c r="C19" s="41" t="s">
        <v>113</v>
      </c>
      <c r="D19" s="215"/>
      <c r="E19" s="215"/>
      <c r="F19" s="215"/>
      <c r="G19" s="215"/>
      <c r="H19" s="67"/>
      <c r="I19" s="57"/>
    </row>
    <row r="20" spans="1:9" ht="30" customHeight="1">
      <c r="A20" s="57"/>
      <c r="B20" s="42" t="s">
        <v>12</v>
      </c>
      <c r="C20" s="42" t="s">
        <v>113</v>
      </c>
      <c r="D20" s="216"/>
      <c r="E20" s="216"/>
      <c r="F20" s="216">
        <v>22</v>
      </c>
      <c r="G20" s="216"/>
      <c r="H20" s="70"/>
      <c r="I20" s="57"/>
    </row>
    <row r="21" spans="1:9" ht="30" customHeight="1">
      <c r="A21" s="57"/>
      <c r="B21" s="41" t="s">
        <v>13</v>
      </c>
      <c r="C21" s="41" t="s">
        <v>120</v>
      </c>
      <c r="D21" s="215"/>
      <c r="E21" s="215"/>
      <c r="F21" s="215">
        <v>2</v>
      </c>
      <c r="G21" s="215"/>
      <c r="H21" s="67"/>
      <c r="I21" s="57"/>
    </row>
    <row r="22" spans="1:9" ht="30" customHeight="1">
      <c r="A22" s="57"/>
      <c r="B22" s="42" t="s">
        <v>14</v>
      </c>
      <c r="C22" s="42" t="s">
        <v>121</v>
      </c>
      <c r="D22" s="216">
        <v>37.5</v>
      </c>
      <c r="E22" s="216"/>
      <c r="F22" s="216">
        <v>69</v>
      </c>
      <c r="G22" s="216">
        <v>11.8</v>
      </c>
      <c r="H22" s="70" t="s">
        <v>300</v>
      </c>
      <c r="I22" s="57"/>
    </row>
    <row r="23" spans="1:9" ht="30" customHeight="1">
      <c r="A23" s="57"/>
      <c r="B23" s="41" t="s">
        <v>15</v>
      </c>
      <c r="C23" s="41" t="s">
        <v>113</v>
      </c>
      <c r="D23" s="215"/>
      <c r="E23" s="215"/>
      <c r="F23" s="215">
        <v>8</v>
      </c>
      <c r="G23" s="215"/>
      <c r="H23" s="67" t="s">
        <v>30</v>
      </c>
      <c r="I23" s="57"/>
    </row>
    <row r="24" spans="1:9" ht="30" customHeight="1">
      <c r="A24" s="57"/>
      <c r="B24" s="368" t="s">
        <v>20</v>
      </c>
      <c r="C24" s="368"/>
      <c r="D24" s="313">
        <f>SUM(D9:D23)</f>
        <v>75.5</v>
      </c>
      <c r="E24" s="313">
        <f>SUM(E10:E23)</f>
        <v>7.3</v>
      </c>
      <c r="F24" s="313">
        <f>SUM(F10:F23)</f>
        <v>119.1</v>
      </c>
      <c r="G24" s="313">
        <f>SUM(G10:G23)</f>
        <v>306.40000000000003</v>
      </c>
      <c r="H24" s="279"/>
      <c r="I24" s="57"/>
    </row>
    <row r="25" spans="1:9" ht="30" customHeight="1">
      <c r="A25" s="57"/>
      <c r="B25" s="128"/>
      <c r="C25" s="129"/>
      <c r="D25" s="129"/>
      <c r="E25" s="129"/>
      <c r="F25" s="129"/>
      <c r="G25" s="129"/>
      <c r="H25" s="129"/>
      <c r="I25" s="57"/>
    </row>
    <row r="26" spans="1:9" s="212" customFormat="1" ht="25" customHeight="1">
      <c r="B26" s="376" t="s">
        <v>321</v>
      </c>
      <c r="C26" s="376"/>
      <c r="D26" s="376"/>
      <c r="E26" s="376"/>
      <c r="F26" s="376"/>
      <c r="G26" s="376"/>
      <c r="H26" s="376"/>
      <c r="I26" s="213"/>
    </row>
    <row r="27" spans="1:9" s="212" customFormat="1" ht="25" customHeight="1">
      <c r="B27" s="376" t="s">
        <v>322</v>
      </c>
      <c r="C27" s="376"/>
      <c r="D27" s="376"/>
      <c r="E27" s="376"/>
      <c r="F27" s="376"/>
      <c r="G27" s="376"/>
      <c r="H27" s="376"/>
      <c r="I27" s="213"/>
    </row>
    <row r="28" spans="1:9" s="212" customFormat="1" ht="25" customHeight="1">
      <c r="B28" s="376" t="s">
        <v>323</v>
      </c>
      <c r="C28" s="376"/>
      <c r="D28" s="376"/>
      <c r="E28" s="376"/>
      <c r="F28" s="376"/>
      <c r="G28" s="376"/>
      <c r="H28" s="376"/>
      <c r="I28" s="213"/>
    </row>
    <row r="29" spans="1:9" s="212" customFormat="1" ht="25" customHeight="1">
      <c r="B29" s="371" t="s">
        <v>344</v>
      </c>
      <c r="C29" s="371"/>
      <c r="D29" s="371"/>
      <c r="E29" s="371"/>
      <c r="F29" s="371"/>
      <c r="G29" s="371"/>
      <c r="H29" s="371"/>
      <c r="I29" s="213"/>
    </row>
    <row r="30" spans="1:9" ht="30" customHeight="1">
      <c r="A30" s="49"/>
      <c r="C30" s="57"/>
      <c r="D30" s="57"/>
      <c r="E30" s="57"/>
      <c r="F30" s="57"/>
      <c r="G30" s="57"/>
      <c r="H30" s="57"/>
      <c r="I30" s="57"/>
    </row>
    <row r="31" spans="1:9" s="340" customFormat="1" ht="30" customHeight="1">
      <c r="B31" s="341" t="s">
        <v>347</v>
      </c>
      <c r="C31" s="341"/>
      <c r="D31" s="341"/>
      <c r="E31" s="341"/>
      <c r="F31" s="341"/>
      <c r="G31" s="341"/>
      <c r="H31" s="347" t="s">
        <v>336</v>
      </c>
      <c r="I31" s="342"/>
    </row>
    <row r="32" spans="1:9" s="8" customFormat="1" ht="30" customHeight="1">
      <c r="B32" s="37"/>
    </row>
    <row r="33" spans="1:19" s="8" customFormat="1" ht="50" customHeight="1">
      <c r="B33" s="367" t="s">
        <v>127</v>
      </c>
      <c r="C33" s="367"/>
      <c r="D33" s="367"/>
      <c r="E33" s="367"/>
      <c r="F33" s="367"/>
      <c r="G33" s="367"/>
      <c r="H33" s="36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1"/>
    </row>
    <row r="34" spans="1:19" ht="30" customHeight="1">
      <c r="A34" s="24"/>
      <c r="B34" s="57"/>
      <c r="C34" s="57"/>
      <c r="D34" s="57"/>
      <c r="E34" s="57"/>
      <c r="F34" s="57"/>
      <c r="G34" s="57"/>
      <c r="H34" s="57"/>
      <c r="I34" s="57"/>
    </row>
    <row r="35" spans="1:19" ht="30" customHeight="1">
      <c r="A35" s="57"/>
      <c r="B35" s="57"/>
      <c r="C35" s="57"/>
      <c r="D35" s="57"/>
      <c r="E35" s="57"/>
      <c r="F35" s="57"/>
      <c r="G35" s="57"/>
      <c r="H35" s="57"/>
      <c r="I35" s="57"/>
    </row>
    <row r="36" spans="1:19" ht="30" customHeight="1">
      <c r="A36" s="57"/>
      <c r="B36" s="57"/>
      <c r="C36" s="57"/>
      <c r="D36" s="57"/>
      <c r="E36" s="57"/>
      <c r="F36" s="57"/>
      <c r="G36" s="57"/>
      <c r="H36" s="57"/>
      <c r="I36" s="57"/>
    </row>
    <row r="37" spans="1:19" ht="30" customHeight="1">
      <c r="A37" s="57"/>
      <c r="B37" s="57"/>
      <c r="C37" s="57"/>
      <c r="D37" s="57"/>
      <c r="E37" s="57"/>
      <c r="F37" s="57"/>
      <c r="G37" s="57"/>
      <c r="H37" s="57"/>
      <c r="I37" s="57"/>
    </row>
    <row r="38" spans="1:19" ht="30" customHeight="1">
      <c r="A38" s="57"/>
      <c r="B38" s="57"/>
      <c r="C38" s="57"/>
      <c r="D38" s="57"/>
      <c r="E38" s="57"/>
      <c r="F38" s="57"/>
      <c r="G38" s="57"/>
      <c r="H38" s="57"/>
      <c r="I38" s="57"/>
    </row>
  </sheetData>
  <mergeCells count="9">
    <mergeCell ref="B29:H29"/>
    <mergeCell ref="G2:H2"/>
    <mergeCell ref="B33:H33"/>
    <mergeCell ref="B24:C24"/>
    <mergeCell ref="B5:H5"/>
    <mergeCell ref="B6:H6"/>
    <mergeCell ref="B26:H26"/>
    <mergeCell ref="B27:H27"/>
    <mergeCell ref="B28:H28"/>
  </mergeCells>
  <phoneticPr fontId="20" type="noConversion"/>
  <hyperlinks>
    <hyperlink ref="B33" location="Índice!A1" display="Volver al índice"/>
    <hyperlink ref="H31" location="'12.a'!A1" display="Siguiente   "/>
    <hyperlink ref="B31" location="'10'!A1" display="  Atrás "/>
    <hyperlink ref="I31" location="'12.b'!A1" display="'12.b'!A1"/>
  </hyperlinks>
  <pageMargins left="0.70000000000000007" right="0.70000000000000007" top="1.54" bottom="0.75000000000000011" header="0.6962992125984252" footer="0.30000000000000004"/>
  <pageSetup scale="5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7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63"/>
    <col min="2" max="2" width="26" style="163" customWidth="1"/>
    <col min="3" max="3" width="17.6640625" style="163" customWidth="1"/>
    <col min="4" max="4" width="22.83203125" style="163" customWidth="1"/>
    <col min="5" max="5" width="12.83203125" style="163"/>
    <col min="6" max="6" width="18.83203125" style="163" customWidth="1"/>
    <col min="7" max="7" width="17.5" style="163" customWidth="1"/>
    <col min="8" max="8" width="17.1640625" style="163" customWidth="1"/>
    <col min="9" max="9" width="21" style="163" customWidth="1"/>
    <col min="10" max="10" width="23.33203125" style="163" customWidth="1"/>
    <col min="11" max="11" width="25.1640625" style="163" customWidth="1"/>
    <col min="12" max="12" width="16.1640625" style="163" customWidth="1"/>
    <col min="13" max="19" width="12.83203125" style="163"/>
    <col min="20" max="20" width="12.83203125" style="202"/>
    <col min="21" max="16384" width="12.83203125" style="163"/>
  </cols>
  <sheetData>
    <row r="1" spans="1:32" s="31" customFormat="1" ht="30.75" customHeight="1"/>
    <row r="2" spans="1:32" s="31" customFormat="1" ht="62" customHeight="1">
      <c r="D2" s="32"/>
      <c r="F2" s="33"/>
      <c r="P2" s="355" t="s">
        <v>406</v>
      </c>
      <c r="Q2" s="355"/>
      <c r="R2" s="355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9" customFormat="1" ht="59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1:32" s="8" customFormat="1" ht="30" customHeight="1">
      <c r="B6" s="388" t="s">
        <v>394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1:32" ht="30" customHeight="1">
      <c r="A7" s="153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32" ht="30" customHeight="1">
      <c r="A8" s="153"/>
      <c r="B8" s="393" t="s">
        <v>104</v>
      </c>
      <c r="C8" s="375" t="s">
        <v>112</v>
      </c>
      <c r="D8" s="391" t="s">
        <v>37</v>
      </c>
      <c r="E8" s="391"/>
      <c r="F8" s="391"/>
      <c r="G8" s="391"/>
      <c r="H8" s="391"/>
      <c r="I8" s="391"/>
      <c r="J8" s="391"/>
      <c r="K8" s="391"/>
      <c r="L8" s="391"/>
      <c r="M8" s="374" t="s">
        <v>72</v>
      </c>
      <c r="N8" s="374"/>
      <c r="O8" s="374"/>
      <c r="P8" s="374"/>
      <c r="Q8" s="391" t="s">
        <v>38</v>
      </c>
      <c r="R8" s="392" t="s">
        <v>20</v>
      </c>
      <c r="S8" s="153"/>
    </row>
    <row r="9" spans="1:32" ht="30" customHeight="1">
      <c r="A9" s="153"/>
      <c r="B9" s="393"/>
      <c r="C9" s="375"/>
      <c r="D9" s="257" t="s">
        <v>100</v>
      </c>
      <c r="E9" s="257" t="s">
        <v>39</v>
      </c>
      <c r="F9" s="257" t="s">
        <v>29</v>
      </c>
      <c r="G9" s="45" t="s">
        <v>156</v>
      </c>
      <c r="H9" s="45" t="s">
        <v>157</v>
      </c>
      <c r="I9" s="45" t="s">
        <v>158</v>
      </c>
      <c r="J9" s="45" t="s">
        <v>159</v>
      </c>
      <c r="K9" s="45" t="s">
        <v>160</v>
      </c>
      <c r="L9" s="258" t="s">
        <v>107</v>
      </c>
      <c r="M9" s="45" t="s">
        <v>76</v>
      </c>
      <c r="N9" s="45" t="s">
        <v>161</v>
      </c>
      <c r="O9" s="45" t="s">
        <v>162</v>
      </c>
      <c r="P9" s="258" t="s">
        <v>107</v>
      </c>
      <c r="Q9" s="391"/>
      <c r="R9" s="392"/>
      <c r="S9" s="153"/>
    </row>
    <row r="10" spans="1:32" ht="30" customHeight="1">
      <c r="A10" s="153"/>
      <c r="B10" s="167" t="s">
        <v>1</v>
      </c>
      <c r="C10" s="41" t="s">
        <v>113</v>
      </c>
      <c r="D10" s="208">
        <v>0</v>
      </c>
      <c r="E10" s="208">
        <v>0</v>
      </c>
      <c r="F10" s="208">
        <v>0</v>
      </c>
      <c r="G10" s="208">
        <v>60769.230769230766</v>
      </c>
      <c r="H10" s="208">
        <v>0</v>
      </c>
      <c r="I10" s="208">
        <v>2728566.6770289256</v>
      </c>
      <c r="J10" s="208">
        <v>22181.419637740921</v>
      </c>
      <c r="K10" s="208">
        <v>0</v>
      </c>
      <c r="L10" s="312">
        <f>+SUM(D10:K10)</f>
        <v>2811517.3274358977</v>
      </c>
      <c r="M10" s="208">
        <v>131628.54333333333</v>
      </c>
      <c r="N10" s="208">
        <v>0</v>
      </c>
      <c r="O10" s="208">
        <v>0</v>
      </c>
      <c r="P10" s="312">
        <f>+SUM(M10:O10)</f>
        <v>131628.54333333333</v>
      </c>
      <c r="Q10" s="209">
        <v>0</v>
      </c>
      <c r="R10" s="312">
        <f>+L10+P10+Q10</f>
        <v>2943145.8707692311</v>
      </c>
      <c r="S10" s="153"/>
      <c r="T10" s="203"/>
    </row>
    <row r="11" spans="1:32" ht="30" customHeight="1">
      <c r="A11" s="153"/>
      <c r="B11" s="140" t="s">
        <v>2</v>
      </c>
      <c r="C11" s="42" t="s">
        <v>114</v>
      </c>
      <c r="D11" s="210">
        <v>0</v>
      </c>
      <c r="E11" s="210">
        <v>0</v>
      </c>
      <c r="F11" s="210">
        <v>0</v>
      </c>
      <c r="G11" s="210">
        <v>695583</v>
      </c>
      <c r="H11" s="210">
        <v>0</v>
      </c>
      <c r="I11" s="210">
        <v>4080023</v>
      </c>
      <c r="J11" s="210">
        <v>908007</v>
      </c>
      <c r="K11" s="210">
        <v>0</v>
      </c>
      <c r="L11" s="312">
        <f t="shared" ref="L11:L24" si="0">+SUM(D11:K11)</f>
        <v>5683613</v>
      </c>
      <c r="M11" s="210">
        <v>0</v>
      </c>
      <c r="N11" s="210">
        <v>0</v>
      </c>
      <c r="O11" s="210">
        <v>0</v>
      </c>
      <c r="P11" s="312">
        <f t="shared" ref="P11:P24" si="1">+SUM(M11:O11)</f>
        <v>0</v>
      </c>
      <c r="Q11" s="211">
        <v>0</v>
      </c>
      <c r="R11" s="312">
        <f t="shared" ref="R11:R24" si="2">+L11+P11+Q11</f>
        <v>5683613</v>
      </c>
      <c r="S11" s="153"/>
    </row>
    <row r="12" spans="1:32" ht="30" customHeight="1">
      <c r="A12" s="153"/>
      <c r="B12" s="167" t="s">
        <v>3</v>
      </c>
      <c r="C12" s="41" t="s">
        <v>115</v>
      </c>
      <c r="D12" s="208">
        <v>0</v>
      </c>
      <c r="E12" s="208">
        <v>0</v>
      </c>
      <c r="F12" s="208">
        <v>34000</v>
      </c>
      <c r="G12" s="208">
        <v>0</v>
      </c>
      <c r="H12" s="208">
        <v>246995</v>
      </c>
      <c r="I12" s="208">
        <v>7986176.8399999999</v>
      </c>
      <c r="J12" s="208">
        <v>0</v>
      </c>
      <c r="K12" s="208">
        <v>0</v>
      </c>
      <c r="L12" s="312">
        <f t="shared" si="0"/>
        <v>8267171.8399999999</v>
      </c>
      <c r="M12" s="208">
        <v>1335139</v>
      </c>
      <c r="N12" s="208">
        <v>973385</v>
      </c>
      <c r="O12" s="208">
        <v>8465</v>
      </c>
      <c r="P12" s="312">
        <f t="shared" si="1"/>
        <v>2316989</v>
      </c>
      <c r="Q12" s="209">
        <v>0</v>
      </c>
      <c r="R12" s="312">
        <f t="shared" si="2"/>
        <v>10584160.84</v>
      </c>
      <c r="S12" s="153"/>
    </row>
    <row r="13" spans="1:32" ht="30" customHeight="1">
      <c r="A13" s="153"/>
      <c r="B13" s="140" t="s">
        <v>4</v>
      </c>
      <c r="C13" s="42" t="s">
        <v>116</v>
      </c>
      <c r="D13" s="210">
        <v>0</v>
      </c>
      <c r="E13" s="210">
        <v>139802.14500000002</v>
      </c>
      <c r="F13" s="210">
        <v>130428</v>
      </c>
      <c r="G13" s="210">
        <v>1162028.5649999999</v>
      </c>
      <c r="H13" s="210">
        <v>0</v>
      </c>
      <c r="I13" s="210">
        <v>493301.85450000002</v>
      </c>
      <c r="J13" s="210">
        <v>0</v>
      </c>
      <c r="K13" s="210">
        <v>0</v>
      </c>
      <c r="L13" s="312">
        <f t="shared" si="0"/>
        <v>1925560.5644999999</v>
      </c>
      <c r="M13" s="210">
        <v>0</v>
      </c>
      <c r="N13" s="210">
        <v>775188.62849999999</v>
      </c>
      <c r="O13" s="210">
        <v>0</v>
      </c>
      <c r="P13" s="312">
        <f t="shared" si="1"/>
        <v>775188.62849999999</v>
      </c>
      <c r="Q13" s="211">
        <v>0</v>
      </c>
      <c r="R13" s="312">
        <f t="shared" si="2"/>
        <v>2700749.193</v>
      </c>
      <c r="S13" s="153"/>
    </row>
    <row r="14" spans="1:32" ht="30" customHeight="1">
      <c r="A14" s="153"/>
      <c r="B14" s="167" t="s">
        <v>5</v>
      </c>
      <c r="C14" s="41" t="s">
        <v>117</v>
      </c>
      <c r="D14" s="208">
        <v>0</v>
      </c>
      <c r="E14" s="208">
        <v>0</v>
      </c>
      <c r="F14" s="208">
        <v>0</v>
      </c>
      <c r="G14" s="208">
        <v>16226369</v>
      </c>
      <c r="H14" s="208">
        <v>0</v>
      </c>
      <c r="I14" s="208">
        <v>4063130.5655</v>
      </c>
      <c r="J14" s="208">
        <v>267000</v>
      </c>
      <c r="K14" s="208">
        <v>0</v>
      </c>
      <c r="L14" s="312">
        <f t="shared" si="0"/>
        <v>20556499.565499999</v>
      </c>
      <c r="M14" s="208">
        <v>65495</v>
      </c>
      <c r="N14" s="208">
        <v>4500000</v>
      </c>
      <c r="O14" s="208">
        <v>0</v>
      </c>
      <c r="P14" s="312">
        <f t="shared" si="1"/>
        <v>4565495</v>
      </c>
      <c r="Q14" s="209">
        <v>0</v>
      </c>
      <c r="R14" s="312">
        <f t="shared" si="2"/>
        <v>25121994.565499999</v>
      </c>
      <c r="S14" s="153"/>
    </row>
    <row r="15" spans="1:32" ht="30" customHeight="1">
      <c r="A15" s="153"/>
      <c r="B15" s="140" t="s">
        <v>6</v>
      </c>
      <c r="C15" s="42" t="s">
        <v>113</v>
      </c>
      <c r="D15" s="210">
        <v>0</v>
      </c>
      <c r="E15" s="210">
        <v>0</v>
      </c>
      <c r="F15" s="210">
        <v>0</v>
      </c>
      <c r="G15" s="210">
        <v>20064.829776695595</v>
      </c>
      <c r="H15" s="210">
        <v>0</v>
      </c>
      <c r="I15" s="210">
        <v>827288.36617760302</v>
      </c>
      <c r="J15" s="210">
        <v>222653.46273084846</v>
      </c>
      <c r="K15" s="210">
        <v>342645.55464818631</v>
      </c>
      <c r="L15" s="312">
        <f t="shared" si="0"/>
        <v>1412652.2133333334</v>
      </c>
      <c r="M15" s="210">
        <v>0</v>
      </c>
      <c r="N15" s="210">
        <v>0</v>
      </c>
      <c r="O15" s="210">
        <v>0</v>
      </c>
      <c r="P15" s="312">
        <f t="shared" si="1"/>
        <v>0</v>
      </c>
      <c r="Q15" s="211">
        <v>0</v>
      </c>
      <c r="R15" s="312">
        <f t="shared" si="2"/>
        <v>1412652.2133333334</v>
      </c>
      <c r="S15" s="153"/>
    </row>
    <row r="16" spans="1:32" ht="30" customHeight="1">
      <c r="A16" s="153"/>
      <c r="B16" s="167" t="s">
        <v>7</v>
      </c>
      <c r="C16" s="41" t="s">
        <v>117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2793111</v>
      </c>
      <c r="J16" s="208">
        <v>0</v>
      </c>
      <c r="K16" s="208">
        <v>0</v>
      </c>
      <c r="L16" s="312">
        <f t="shared" si="0"/>
        <v>2793111</v>
      </c>
      <c r="M16" s="208">
        <v>211142</v>
      </c>
      <c r="N16" s="208">
        <v>0</v>
      </c>
      <c r="O16" s="208">
        <v>0</v>
      </c>
      <c r="P16" s="312">
        <f t="shared" si="1"/>
        <v>211142</v>
      </c>
      <c r="Q16" s="209">
        <v>0</v>
      </c>
      <c r="R16" s="312">
        <f t="shared" si="2"/>
        <v>3004253</v>
      </c>
      <c r="S16" s="153"/>
    </row>
    <row r="17" spans="1:25" ht="30" customHeight="1">
      <c r="A17" s="153"/>
      <c r="B17" s="140" t="s">
        <v>8</v>
      </c>
      <c r="C17" s="42" t="s">
        <v>117</v>
      </c>
      <c r="D17" s="210">
        <v>0</v>
      </c>
      <c r="E17" s="210">
        <v>0</v>
      </c>
      <c r="F17" s="210">
        <v>0</v>
      </c>
      <c r="G17" s="210">
        <v>0</v>
      </c>
      <c r="H17" s="210">
        <v>0</v>
      </c>
      <c r="I17" s="210">
        <v>737939.95</v>
      </c>
      <c r="J17" s="210">
        <v>104411.31</v>
      </c>
      <c r="K17" s="210">
        <v>0</v>
      </c>
      <c r="L17" s="312">
        <f t="shared" si="0"/>
        <v>842351.26</v>
      </c>
      <c r="M17" s="210">
        <v>0</v>
      </c>
      <c r="N17" s="210">
        <v>0</v>
      </c>
      <c r="O17" s="210">
        <v>0</v>
      </c>
      <c r="P17" s="312">
        <f t="shared" si="1"/>
        <v>0</v>
      </c>
      <c r="Q17" s="211">
        <v>0</v>
      </c>
      <c r="R17" s="312">
        <f t="shared" si="2"/>
        <v>842351.26</v>
      </c>
      <c r="S17" s="153"/>
    </row>
    <row r="18" spans="1:25" ht="30" customHeight="1">
      <c r="A18" s="153"/>
      <c r="B18" s="167" t="s">
        <v>9</v>
      </c>
      <c r="C18" s="41" t="s">
        <v>118</v>
      </c>
      <c r="D18" s="208">
        <v>181000</v>
      </c>
      <c r="E18" s="208">
        <v>0</v>
      </c>
      <c r="F18" s="208">
        <v>3791000</v>
      </c>
      <c r="G18" s="208">
        <v>3072000</v>
      </c>
      <c r="H18" s="208">
        <v>0</v>
      </c>
      <c r="I18" s="208">
        <v>1661000</v>
      </c>
      <c r="J18" s="208">
        <v>0</v>
      </c>
      <c r="K18" s="208">
        <v>0</v>
      </c>
      <c r="L18" s="312">
        <f t="shared" si="0"/>
        <v>8705000</v>
      </c>
      <c r="M18" s="208">
        <v>0</v>
      </c>
      <c r="N18" s="208">
        <v>0</v>
      </c>
      <c r="O18" s="208">
        <v>0</v>
      </c>
      <c r="P18" s="312">
        <f t="shared" si="1"/>
        <v>0</v>
      </c>
      <c r="Q18" s="209">
        <v>0</v>
      </c>
      <c r="R18" s="312">
        <f t="shared" si="2"/>
        <v>8705000</v>
      </c>
      <c r="S18" s="153"/>
    </row>
    <row r="19" spans="1:25" ht="30" customHeight="1">
      <c r="A19" s="153"/>
      <c r="B19" s="140" t="s">
        <v>10</v>
      </c>
      <c r="C19" s="42" t="s">
        <v>119</v>
      </c>
      <c r="D19" s="210">
        <v>0</v>
      </c>
      <c r="E19" s="210">
        <v>0</v>
      </c>
      <c r="F19" s="210">
        <v>0</v>
      </c>
      <c r="G19" s="210">
        <v>52000</v>
      </c>
      <c r="H19" s="210">
        <v>0</v>
      </c>
      <c r="I19" s="210">
        <v>997314</v>
      </c>
      <c r="J19" s="210">
        <v>2686</v>
      </c>
      <c r="K19" s="210">
        <v>0</v>
      </c>
      <c r="L19" s="312">
        <f t="shared" si="0"/>
        <v>1052000</v>
      </c>
      <c r="M19" s="210">
        <v>2500</v>
      </c>
      <c r="N19" s="210">
        <v>0</v>
      </c>
      <c r="O19" s="210">
        <v>0</v>
      </c>
      <c r="P19" s="312">
        <f t="shared" si="1"/>
        <v>2500</v>
      </c>
      <c r="Q19" s="211">
        <v>0</v>
      </c>
      <c r="R19" s="312">
        <f t="shared" si="2"/>
        <v>1054500</v>
      </c>
      <c r="S19" s="153"/>
    </row>
    <row r="20" spans="1:25" ht="30" customHeight="1">
      <c r="A20" s="153"/>
      <c r="B20" s="167" t="s">
        <v>11</v>
      </c>
      <c r="C20" s="41" t="s">
        <v>113</v>
      </c>
      <c r="D20" s="208">
        <v>0</v>
      </c>
      <c r="E20" s="208">
        <v>0</v>
      </c>
      <c r="F20" s="208">
        <v>0</v>
      </c>
      <c r="G20" s="208">
        <v>56000</v>
      </c>
      <c r="H20" s="208">
        <v>0</v>
      </c>
      <c r="I20" s="208">
        <v>1954905.4893016312</v>
      </c>
      <c r="J20" s="208">
        <v>101307.77069836885</v>
      </c>
      <c r="K20" s="208">
        <v>0</v>
      </c>
      <c r="L20" s="312">
        <f t="shared" si="0"/>
        <v>2112213.2600000002</v>
      </c>
      <c r="M20" s="208">
        <v>151115.13666666666</v>
      </c>
      <c r="N20" s="208">
        <v>0</v>
      </c>
      <c r="O20" s="208">
        <v>0</v>
      </c>
      <c r="P20" s="312">
        <f t="shared" si="1"/>
        <v>151115.13666666666</v>
      </c>
      <c r="Q20" s="209">
        <v>0</v>
      </c>
      <c r="R20" s="312">
        <f t="shared" si="2"/>
        <v>2263328.396666667</v>
      </c>
      <c r="S20" s="153"/>
    </row>
    <row r="21" spans="1:25" ht="30" customHeight="1">
      <c r="A21" s="153"/>
      <c r="B21" s="140" t="s">
        <v>12</v>
      </c>
      <c r="C21" s="42" t="s">
        <v>113</v>
      </c>
      <c r="D21" s="210">
        <v>0</v>
      </c>
      <c r="E21" s="210">
        <v>0</v>
      </c>
      <c r="F21" s="210">
        <v>1630985</v>
      </c>
      <c r="G21" s="210">
        <v>291014.75780566089</v>
      </c>
      <c r="H21" s="210">
        <v>0</v>
      </c>
      <c r="I21" s="210">
        <v>6342960.2421943387</v>
      </c>
      <c r="J21" s="210">
        <v>0</v>
      </c>
      <c r="K21" s="210">
        <v>0</v>
      </c>
      <c r="L21" s="312">
        <f t="shared" si="0"/>
        <v>8264960</v>
      </c>
      <c r="M21" s="210">
        <v>303578</v>
      </c>
      <c r="N21" s="210">
        <v>355404</v>
      </c>
      <c r="O21" s="210">
        <v>2195</v>
      </c>
      <c r="P21" s="312">
        <f t="shared" si="1"/>
        <v>661177</v>
      </c>
      <c r="Q21" s="211">
        <v>82091</v>
      </c>
      <c r="R21" s="312">
        <f t="shared" si="2"/>
        <v>9008228</v>
      </c>
      <c r="S21" s="153"/>
    </row>
    <row r="22" spans="1:25" ht="30" customHeight="1">
      <c r="A22" s="153"/>
      <c r="B22" s="167" t="s">
        <v>13</v>
      </c>
      <c r="C22" s="41" t="s">
        <v>120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647202</v>
      </c>
      <c r="J22" s="208">
        <v>0</v>
      </c>
      <c r="K22" s="208">
        <v>0</v>
      </c>
      <c r="L22" s="312">
        <f t="shared" si="0"/>
        <v>647202</v>
      </c>
      <c r="M22" s="208">
        <v>3632</v>
      </c>
      <c r="N22" s="208">
        <v>0</v>
      </c>
      <c r="O22" s="208">
        <v>0</v>
      </c>
      <c r="P22" s="312">
        <f t="shared" si="1"/>
        <v>3632</v>
      </c>
      <c r="Q22" s="209">
        <v>0</v>
      </c>
      <c r="R22" s="312">
        <f t="shared" si="2"/>
        <v>650834</v>
      </c>
      <c r="S22" s="153"/>
    </row>
    <row r="23" spans="1:25" ht="30" customHeight="1">
      <c r="A23" s="153"/>
      <c r="B23" s="140" t="s">
        <v>14</v>
      </c>
      <c r="C23" s="42" t="s">
        <v>121</v>
      </c>
      <c r="D23" s="210">
        <v>469334.7698943966</v>
      </c>
      <c r="E23" s="210">
        <v>0</v>
      </c>
      <c r="F23" s="210">
        <v>0</v>
      </c>
      <c r="G23" s="210">
        <v>0</v>
      </c>
      <c r="H23" s="210">
        <v>0</v>
      </c>
      <c r="I23" s="210">
        <v>2875540.56</v>
      </c>
      <c r="J23" s="210">
        <v>908065.44</v>
      </c>
      <c r="K23" s="210">
        <v>0</v>
      </c>
      <c r="L23" s="312">
        <f t="shared" si="0"/>
        <v>4252940.7698943969</v>
      </c>
      <c r="M23" s="210">
        <v>3018</v>
      </c>
      <c r="N23" s="210">
        <v>2246917</v>
      </c>
      <c r="O23" s="210">
        <v>0</v>
      </c>
      <c r="P23" s="312">
        <f t="shared" si="1"/>
        <v>2249935</v>
      </c>
      <c r="Q23" s="211">
        <v>0</v>
      </c>
      <c r="R23" s="312">
        <f t="shared" si="2"/>
        <v>6502875.7698943969</v>
      </c>
      <c r="S23" s="153"/>
      <c r="X23" s="172"/>
      <c r="Y23" s="172"/>
    </row>
    <row r="24" spans="1:25" ht="30" customHeight="1">
      <c r="A24" s="153"/>
      <c r="B24" s="167" t="s">
        <v>15</v>
      </c>
      <c r="C24" s="41" t="s">
        <v>113</v>
      </c>
      <c r="D24" s="208">
        <v>0</v>
      </c>
      <c r="E24" s="208">
        <v>0</v>
      </c>
      <c r="F24" s="208">
        <v>0</v>
      </c>
      <c r="G24" s="208">
        <v>2118117.9024215573</v>
      </c>
      <c r="H24" s="208">
        <v>0</v>
      </c>
      <c r="I24" s="208">
        <v>6184699.9910084847</v>
      </c>
      <c r="J24" s="208">
        <v>439574.52782716096</v>
      </c>
      <c r="K24" s="208">
        <v>127607.57874279692</v>
      </c>
      <c r="L24" s="312">
        <f t="shared" si="0"/>
        <v>8870000</v>
      </c>
      <c r="M24" s="208">
        <v>795000</v>
      </c>
      <c r="N24" s="208">
        <v>2172500</v>
      </c>
      <c r="O24" s="208">
        <v>0</v>
      </c>
      <c r="P24" s="312">
        <f t="shared" si="1"/>
        <v>2967500</v>
      </c>
      <c r="Q24" s="209">
        <v>0</v>
      </c>
      <c r="R24" s="312">
        <f t="shared" si="2"/>
        <v>11837500</v>
      </c>
      <c r="S24" s="153"/>
      <c r="X24" s="172"/>
      <c r="Y24" s="172"/>
    </row>
    <row r="25" spans="1:25" ht="30" customHeight="1">
      <c r="A25" s="153"/>
      <c r="B25" s="390" t="s">
        <v>0</v>
      </c>
      <c r="C25" s="390"/>
      <c r="D25" s="312">
        <f t="shared" ref="D25:R25" si="3">SUM(D10:D24)</f>
        <v>650334.76989439665</v>
      </c>
      <c r="E25" s="312">
        <f t="shared" si="3"/>
        <v>139802.14500000002</v>
      </c>
      <c r="F25" s="312">
        <f t="shared" si="3"/>
        <v>5586413</v>
      </c>
      <c r="G25" s="312">
        <f t="shared" si="3"/>
        <v>23753947.285773143</v>
      </c>
      <c r="H25" s="312">
        <f>SUM(H10:H24)</f>
        <v>246995</v>
      </c>
      <c r="I25" s="312">
        <f>SUM(I10:I24)</f>
        <v>44373160.535710983</v>
      </c>
      <c r="J25" s="312">
        <f t="shared" si="3"/>
        <v>2975886.9308941192</v>
      </c>
      <c r="K25" s="312">
        <f t="shared" si="3"/>
        <v>470253.13339098322</v>
      </c>
      <c r="L25" s="312">
        <f t="shared" si="3"/>
        <v>78196792.80066362</v>
      </c>
      <c r="M25" s="312">
        <f t="shared" si="3"/>
        <v>3002247.68</v>
      </c>
      <c r="N25" s="312">
        <f t="shared" si="3"/>
        <v>11023394.6285</v>
      </c>
      <c r="O25" s="312">
        <f t="shared" si="3"/>
        <v>10660</v>
      </c>
      <c r="P25" s="312">
        <f t="shared" si="3"/>
        <v>14036302.308499999</v>
      </c>
      <c r="Q25" s="312">
        <f t="shared" si="3"/>
        <v>82091</v>
      </c>
      <c r="R25" s="312">
        <f t="shared" si="3"/>
        <v>92315186.109163612</v>
      </c>
      <c r="S25" s="153"/>
    </row>
    <row r="26" spans="1:25" ht="30" customHeight="1">
      <c r="A26" s="153"/>
      <c r="B26" s="204"/>
      <c r="C26" s="204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153"/>
    </row>
    <row r="27" spans="1:25" s="206" customFormat="1" ht="30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T27" s="207"/>
    </row>
    <row r="28" spans="1:25" ht="30" customHeight="1">
      <c r="A28" s="2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</row>
    <row r="29" spans="1:25" s="340" customFormat="1" ht="30" customHeight="1">
      <c r="B29" s="341" t="s">
        <v>332</v>
      </c>
      <c r="C29" s="341"/>
      <c r="D29" s="341"/>
      <c r="E29" s="341"/>
      <c r="F29" s="341"/>
      <c r="G29" s="341"/>
      <c r="Q29" s="389" t="s">
        <v>336</v>
      </c>
      <c r="R29" s="389"/>
    </row>
    <row r="30" spans="1:25" s="8" customFormat="1" ht="30" customHeight="1">
      <c r="B30" s="37"/>
    </row>
    <row r="31" spans="1:25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</row>
    <row r="32" spans="1:25" ht="30" customHeight="1">
      <c r="A32" s="24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</row>
    <row r="33" spans="1:19" ht="30" customHeight="1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</row>
    <row r="34" spans="1:19" ht="30" customHeight="1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</row>
    <row r="35" spans="1:19" ht="30" customHeight="1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</row>
    <row r="36" spans="1:19" ht="30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</row>
    <row r="37" spans="1:19" ht="30" customHeight="1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</row>
  </sheetData>
  <mergeCells count="13">
    <mergeCell ref="B31:R31"/>
    <mergeCell ref="B25:C25"/>
    <mergeCell ref="Q8:Q9"/>
    <mergeCell ref="R8:R9"/>
    <mergeCell ref="B8:B9"/>
    <mergeCell ref="D8:L8"/>
    <mergeCell ref="M8:P8"/>
    <mergeCell ref="C8:C9"/>
    <mergeCell ref="B5:R5"/>
    <mergeCell ref="B6:R6"/>
    <mergeCell ref="B27:R27"/>
    <mergeCell ref="P2:R2"/>
    <mergeCell ref="Q29:R29"/>
  </mergeCells>
  <phoneticPr fontId="20" type="noConversion"/>
  <hyperlinks>
    <hyperlink ref="B31" location="Índice!A1" display="Volver al índice"/>
    <hyperlink ref="Q29" location="'12.b'!A1" display="Siguiente   "/>
    <hyperlink ref="B29" location="'11'!A1" display="  Atrás "/>
    <hyperlink ref="R29" location="'12.b'!A1" display="'12.b'!A1"/>
  </hyperlinks>
  <pageMargins left="0.70000000000000007" right="0.70000000000000007" top="1.54" bottom="0.75000000000000011" header="0.6962992125984252" footer="0.30000000000000004"/>
  <pageSetup scale="3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54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63"/>
    <col min="2" max="2" width="25.33203125" style="163" customWidth="1"/>
    <col min="3" max="3" width="16.6640625" style="163" customWidth="1"/>
    <col min="4" max="4" width="22" style="163" customWidth="1"/>
    <col min="5" max="5" width="12.83203125" style="163"/>
    <col min="6" max="6" width="18.6640625" style="163" customWidth="1"/>
    <col min="7" max="7" width="17" style="163" customWidth="1"/>
    <col min="8" max="8" width="15.5" style="163" customWidth="1"/>
    <col min="9" max="9" width="20.83203125" style="163" customWidth="1"/>
    <col min="10" max="10" width="21.83203125" style="163" customWidth="1"/>
    <col min="11" max="11" width="23.83203125" style="163" customWidth="1"/>
    <col min="12" max="16384" width="12.83203125" style="163"/>
  </cols>
  <sheetData>
    <row r="1" spans="2:32" s="31" customFormat="1" ht="30.75" customHeight="1"/>
    <row r="2" spans="2:32" s="31" customFormat="1" ht="62" customHeight="1">
      <c r="D2" s="32"/>
      <c r="F2" s="33"/>
      <c r="P2" s="355" t="s">
        <v>406</v>
      </c>
      <c r="Q2" s="355"/>
      <c r="R2" s="355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9" customFormat="1" ht="59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2:32" s="8" customFormat="1" ht="30" customHeight="1">
      <c r="B6" s="388" t="s">
        <v>393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2:32" ht="30" customHeight="1">
      <c r="B7" s="394" t="s">
        <v>282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</row>
    <row r="8" spans="2:32" ht="30" customHeight="1">
      <c r="B8" s="188"/>
    </row>
    <row r="9" spans="2:32" ht="30" customHeight="1">
      <c r="B9" s="393" t="s">
        <v>104</v>
      </c>
      <c r="C9" s="374" t="s">
        <v>112</v>
      </c>
      <c r="D9" s="391" t="s">
        <v>37</v>
      </c>
      <c r="E9" s="391"/>
      <c r="F9" s="391"/>
      <c r="G9" s="391"/>
      <c r="H9" s="391"/>
      <c r="I9" s="391"/>
      <c r="J9" s="391"/>
      <c r="K9" s="391"/>
      <c r="L9" s="391"/>
      <c r="M9" s="374" t="s">
        <v>72</v>
      </c>
      <c r="N9" s="374"/>
      <c r="O9" s="374"/>
      <c r="P9" s="374"/>
      <c r="Q9" s="391" t="s">
        <v>38</v>
      </c>
      <c r="R9" s="392" t="s">
        <v>20</v>
      </c>
      <c r="S9" s="194"/>
    </row>
    <row r="10" spans="2:32" ht="30" customHeight="1">
      <c r="B10" s="393"/>
      <c r="C10" s="374"/>
      <c r="D10" s="257" t="s">
        <v>100</v>
      </c>
      <c r="E10" s="257" t="s">
        <v>39</v>
      </c>
      <c r="F10" s="257" t="s">
        <v>29</v>
      </c>
      <c r="G10" s="45" t="s">
        <v>156</v>
      </c>
      <c r="H10" s="45" t="s">
        <v>157</v>
      </c>
      <c r="I10" s="45" t="s">
        <v>158</v>
      </c>
      <c r="J10" s="45" t="s">
        <v>159</v>
      </c>
      <c r="K10" s="45" t="s">
        <v>160</v>
      </c>
      <c r="L10" s="258" t="s">
        <v>107</v>
      </c>
      <c r="M10" s="45" t="s">
        <v>76</v>
      </c>
      <c r="N10" s="45" t="s">
        <v>161</v>
      </c>
      <c r="O10" s="45" t="s">
        <v>162</v>
      </c>
      <c r="P10" s="258" t="s">
        <v>107</v>
      </c>
      <c r="Q10" s="391"/>
      <c r="R10" s="392"/>
      <c r="S10" s="194"/>
    </row>
    <row r="11" spans="2:32" ht="30" customHeight="1">
      <c r="B11" s="167" t="s">
        <v>1</v>
      </c>
      <c r="C11" s="41" t="s">
        <v>113</v>
      </c>
      <c r="D11" s="198">
        <f>+'12.a'!D10/'12.a'!$R$25</f>
        <v>0</v>
      </c>
      <c r="E11" s="198">
        <v>0</v>
      </c>
      <c r="F11" s="198">
        <v>0</v>
      </c>
      <c r="G11" s="198">
        <v>7.9157958083810997E-3</v>
      </c>
      <c r="H11" s="198">
        <v>0</v>
      </c>
      <c r="I11" s="198">
        <v>0.35542290714415303</v>
      </c>
      <c r="J11" s="198">
        <v>2.8893501920263711E-3</v>
      </c>
      <c r="K11" s="198">
        <v>0</v>
      </c>
      <c r="L11" s="311">
        <f>+SUM(D11:K11)</f>
        <v>0.36622805314456047</v>
      </c>
      <c r="M11" s="198">
        <v>1.7145924975388645E-2</v>
      </c>
      <c r="N11" s="198">
        <v>0</v>
      </c>
      <c r="O11" s="198">
        <v>0</v>
      </c>
      <c r="P11" s="311">
        <f>+SUM(M11:O11)</f>
        <v>1.7145924975388645E-2</v>
      </c>
      <c r="Q11" s="199">
        <v>0</v>
      </c>
      <c r="R11" s="309">
        <f>+L11+P11+Q11</f>
        <v>0.38337397811994911</v>
      </c>
      <c r="S11" s="194"/>
    </row>
    <row r="12" spans="2:32" ht="30" customHeight="1">
      <c r="B12" s="140" t="s">
        <v>2</v>
      </c>
      <c r="C12" s="42" t="s">
        <v>114</v>
      </c>
      <c r="D12" s="200">
        <v>0</v>
      </c>
      <c r="E12" s="200">
        <v>0</v>
      </c>
      <c r="F12" s="200">
        <v>0</v>
      </c>
      <c r="G12" s="200">
        <v>6.9801530412876706E-2</v>
      </c>
      <c r="H12" s="200">
        <v>0</v>
      </c>
      <c r="I12" s="200">
        <v>0.40942899628043883</v>
      </c>
      <c r="J12" s="200">
        <v>9.1118210516365331E-2</v>
      </c>
      <c r="K12" s="200">
        <v>0</v>
      </c>
      <c r="L12" s="311">
        <f t="shared" ref="L12:L25" si="0">+SUM(D12:K12)</f>
        <v>0.57034873720968093</v>
      </c>
      <c r="M12" s="200">
        <v>0</v>
      </c>
      <c r="N12" s="200">
        <v>0</v>
      </c>
      <c r="O12" s="200">
        <v>0</v>
      </c>
      <c r="P12" s="311">
        <f t="shared" ref="P12:P25" si="1">+SUM(M12:O12)</f>
        <v>0</v>
      </c>
      <c r="Q12" s="201">
        <v>0</v>
      </c>
      <c r="R12" s="309">
        <f t="shared" ref="R12:R25" si="2">+L12+P12+Q12</f>
        <v>0.57034873720968093</v>
      </c>
      <c r="S12" s="194"/>
    </row>
    <row r="13" spans="2:32" ht="30" customHeight="1">
      <c r="B13" s="167" t="s">
        <v>3</v>
      </c>
      <c r="C13" s="41" t="s">
        <v>115</v>
      </c>
      <c r="D13" s="198">
        <v>0</v>
      </c>
      <c r="E13" s="198">
        <v>0</v>
      </c>
      <c r="F13" s="198">
        <v>1.3004298650474623E-3</v>
      </c>
      <c r="G13" s="198">
        <v>0</v>
      </c>
      <c r="H13" s="198">
        <v>9.4470492505117059E-3</v>
      </c>
      <c r="I13" s="198">
        <v>0.3054547903025403</v>
      </c>
      <c r="J13" s="198">
        <v>0</v>
      </c>
      <c r="K13" s="198">
        <v>0</v>
      </c>
      <c r="L13" s="311">
        <f t="shared" si="0"/>
        <v>0.31620226941809948</v>
      </c>
      <c r="M13" s="198">
        <v>5.1066312634988349E-2</v>
      </c>
      <c r="N13" s="198">
        <v>3.7229968358506595E-2</v>
      </c>
      <c r="O13" s="198">
        <v>3.2376878845961085E-4</v>
      </c>
      <c r="P13" s="311">
        <f t="shared" si="1"/>
        <v>8.8620049781954549E-2</v>
      </c>
      <c r="Q13" s="199">
        <v>0</v>
      </c>
      <c r="R13" s="309">
        <f t="shared" si="2"/>
        <v>0.40482231920005401</v>
      </c>
      <c r="S13" s="194"/>
    </row>
    <row r="14" spans="2:32" ht="30" customHeight="1">
      <c r="B14" s="140" t="s">
        <v>4</v>
      </c>
      <c r="C14" s="42" t="s">
        <v>116</v>
      </c>
      <c r="D14" s="200">
        <v>0</v>
      </c>
      <c r="E14" s="200">
        <v>2.8151089230468371E-2</v>
      </c>
      <c r="F14" s="200">
        <v>2.6263475901256939E-2</v>
      </c>
      <c r="G14" s="200">
        <v>0.23399047147429755</v>
      </c>
      <c r="H14" s="200">
        <v>0</v>
      </c>
      <c r="I14" s="200">
        <v>9.9333129141795526E-2</v>
      </c>
      <c r="J14" s="200">
        <v>0</v>
      </c>
      <c r="K14" s="200">
        <v>0</v>
      </c>
      <c r="L14" s="311">
        <f t="shared" si="0"/>
        <v>0.38773816574781839</v>
      </c>
      <c r="M14" s="200">
        <v>0</v>
      </c>
      <c r="N14" s="200">
        <v>0.15609491722282154</v>
      </c>
      <c r="O14" s="200">
        <v>0</v>
      </c>
      <c r="P14" s="311">
        <f t="shared" si="1"/>
        <v>0.15609491722282154</v>
      </c>
      <c r="Q14" s="201">
        <v>0</v>
      </c>
      <c r="R14" s="309">
        <f t="shared" si="2"/>
        <v>0.54383308297063992</v>
      </c>
      <c r="S14" s="194"/>
    </row>
    <row r="15" spans="2:32" ht="30" customHeight="1">
      <c r="B15" s="167" t="s">
        <v>5</v>
      </c>
      <c r="C15" s="41" t="s">
        <v>117</v>
      </c>
      <c r="D15" s="198">
        <v>0</v>
      </c>
      <c r="E15" s="198">
        <v>0</v>
      </c>
      <c r="F15" s="198">
        <v>0</v>
      </c>
      <c r="G15" s="198">
        <v>0.33247896988167047</v>
      </c>
      <c r="H15" s="198">
        <v>0</v>
      </c>
      <c r="I15" s="198">
        <v>8.3253712824610929E-2</v>
      </c>
      <c r="J15" s="198">
        <v>5.4708410093722154E-3</v>
      </c>
      <c r="K15" s="198">
        <v>0</v>
      </c>
      <c r="L15" s="311">
        <f t="shared" si="0"/>
        <v>0.42120352371565362</v>
      </c>
      <c r="M15" s="198">
        <v>1.3419952505948809E-3</v>
      </c>
      <c r="N15" s="198">
        <v>9.2205185551217109E-2</v>
      </c>
      <c r="O15" s="198">
        <v>0</v>
      </c>
      <c r="P15" s="311">
        <f t="shared" si="1"/>
        <v>9.3547180801811985E-2</v>
      </c>
      <c r="Q15" s="199">
        <v>0</v>
      </c>
      <c r="R15" s="309">
        <f t="shared" si="2"/>
        <v>0.51475070451746563</v>
      </c>
      <c r="S15" s="194"/>
    </row>
    <row r="16" spans="2:32" ht="30" customHeight="1">
      <c r="B16" s="140" t="s">
        <v>6</v>
      </c>
      <c r="C16" s="42" t="s">
        <v>113</v>
      </c>
      <c r="D16" s="200">
        <v>0</v>
      </c>
      <c r="E16" s="200">
        <v>0</v>
      </c>
      <c r="F16" s="200">
        <v>0</v>
      </c>
      <c r="G16" s="200">
        <v>3.9584610136686989E-3</v>
      </c>
      <c r="H16" s="200">
        <v>0</v>
      </c>
      <c r="I16" s="200">
        <v>0.16321039256357101</v>
      </c>
      <c r="J16" s="200">
        <v>4.3925867380248923E-2</v>
      </c>
      <c r="K16" s="200">
        <v>6.7598334233419322E-2</v>
      </c>
      <c r="L16" s="311">
        <f t="shared" si="0"/>
        <v>0.27869305519090792</v>
      </c>
      <c r="M16" s="200">
        <v>0</v>
      </c>
      <c r="N16" s="200">
        <v>0</v>
      </c>
      <c r="O16" s="200">
        <v>0</v>
      </c>
      <c r="P16" s="311">
        <f t="shared" si="1"/>
        <v>0</v>
      </c>
      <c r="Q16" s="201">
        <v>0</v>
      </c>
      <c r="R16" s="309">
        <f t="shared" si="2"/>
        <v>0.27869305519090792</v>
      </c>
      <c r="S16" s="194"/>
    </row>
    <row r="17" spans="1:25" ht="30" customHeight="1">
      <c r="B17" s="167" t="s">
        <v>7</v>
      </c>
      <c r="C17" s="41" t="s">
        <v>117</v>
      </c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0.28343890581708597</v>
      </c>
      <c r="J17" s="198">
        <v>0</v>
      </c>
      <c r="K17" s="198">
        <v>0</v>
      </c>
      <c r="L17" s="311">
        <f t="shared" si="0"/>
        <v>0.28343890581708597</v>
      </c>
      <c r="M17" s="198">
        <v>2.1426236713124241E-2</v>
      </c>
      <c r="N17" s="198">
        <v>0</v>
      </c>
      <c r="O17" s="198">
        <v>0</v>
      </c>
      <c r="P17" s="311">
        <f t="shared" si="1"/>
        <v>2.1426236713124241E-2</v>
      </c>
      <c r="Q17" s="199">
        <v>0</v>
      </c>
      <c r="R17" s="309">
        <f t="shared" si="2"/>
        <v>0.30486514253021024</v>
      </c>
      <c r="S17" s="194"/>
    </row>
    <row r="18" spans="1:25" ht="30" customHeight="1">
      <c r="B18" s="140" t="s">
        <v>8</v>
      </c>
      <c r="C18" s="42" t="s">
        <v>117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>
        <v>0.28036057653603008</v>
      </c>
      <c r="J18" s="200">
        <v>3.9668288820089173E-2</v>
      </c>
      <c r="K18" s="200">
        <v>0</v>
      </c>
      <c r="L18" s="311">
        <f t="shared" si="0"/>
        <v>0.32002886535611924</v>
      </c>
      <c r="M18" s="200">
        <v>0</v>
      </c>
      <c r="N18" s="200">
        <v>0</v>
      </c>
      <c r="O18" s="200">
        <v>0</v>
      </c>
      <c r="P18" s="311">
        <f t="shared" si="1"/>
        <v>0</v>
      </c>
      <c r="Q18" s="201">
        <v>0</v>
      </c>
      <c r="R18" s="309">
        <f t="shared" si="2"/>
        <v>0.32002886535611924</v>
      </c>
      <c r="S18" s="194"/>
    </row>
    <row r="19" spans="1:25" ht="30" customHeight="1">
      <c r="B19" s="167" t="s">
        <v>9</v>
      </c>
      <c r="C19" s="41" t="s">
        <v>118</v>
      </c>
      <c r="D19" s="198">
        <v>1.0945153292616557E-2</v>
      </c>
      <c r="E19" s="198">
        <v>0</v>
      </c>
      <c r="F19" s="198">
        <v>0.22924351454314568</v>
      </c>
      <c r="G19" s="198">
        <v>0.18576525367358046</v>
      </c>
      <c r="H19" s="198">
        <v>0</v>
      </c>
      <c r="I19" s="198">
        <v>0.10044143435931548</v>
      </c>
      <c r="J19" s="198">
        <v>0</v>
      </c>
      <c r="K19" s="198">
        <v>0</v>
      </c>
      <c r="L19" s="311">
        <f t="shared" si="0"/>
        <v>0.52639535586865815</v>
      </c>
      <c r="M19" s="198">
        <v>0</v>
      </c>
      <c r="N19" s="198">
        <v>0</v>
      </c>
      <c r="O19" s="198">
        <v>0</v>
      </c>
      <c r="P19" s="311">
        <f t="shared" si="1"/>
        <v>0</v>
      </c>
      <c r="Q19" s="199">
        <v>0</v>
      </c>
      <c r="R19" s="309">
        <f t="shared" si="2"/>
        <v>0.52639535586865815</v>
      </c>
      <c r="S19" s="194"/>
    </row>
    <row r="20" spans="1:25" ht="30" customHeight="1">
      <c r="B20" s="140" t="s">
        <v>10</v>
      </c>
      <c r="C20" s="42" t="s">
        <v>119</v>
      </c>
      <c r="D20" s="200">
        <v>0</v>
      </c>
      <c r="E20" s="200">
        <v>0</v>
      </c>
      <c r="F20" s="200">
        <v>0</v>
      </c>
      <c r="G20" s="200">
        <v>2.6537381985200306E-2</v>
      </c>
      <c r="H20" s="200">
        <v>0</v>
      </c>
      <c r="I20" s="200">
        <v>0.50896351109977034</v>
      </c>
      <c r="J20" s="200">
        <v>1.370757846389385E-3</v>
      </c>
      <c r="K20" s="200">
        <v>0</v>
      </c>
      <c r="L20" s="311">
        <f t="shared" si="0"/>
        <v>0.53687165093136002</v>
      </c>
      <c r="M20" s="200">
        <v>1.2758356723653994E-3</v>
      </c>
      <c r="N20" s="200">
        <v>0</v>
      </c>
      <c r="O20" s="200">
        <v>0</v>
      </c>
      <c r="P20" s="311">
        <f t="shared" si="1"/>
        <v>1.2758356723653994E-3</v>
      </c>
      <c r="Q20" s="201">
        <v>0</v>
      </c>
      <c r="R20" s="309">
        <f t="shared" si="2"/>
        <v>0.53814748660372547</v>
      </c>
      <c r="S20" s="194"/>
    </row>
    <row r="21" spans="1:25" ht="30" customHeight="1">
      <c r="B21" s="167" t="s">
        <v>11</v>
      </c>
      <c r="C21" s="41" t="s">
        <v>113</v>
      </c>
      <c r="D21" s="198">
        <v>0</v>
      </c>
      <c r="E21" s="198">
        <v>0</v>
      </c>
      <c r="F21" s="198">
        <v>0</v>
      </c>
      <c r="G21" s="198">
        <v>1.0315443980814167E-2</v>
      </c>
      <c r="H21" s="198">
        <v>0</v>
      </c>
      <c r="I21" s="198">
        <v>0.36010210826209083</v>
      </c>
      <c r="J21" s="198">
        <v>1.866133274036055E-2</v>
      </c>
      <c r="K21" s="198">
        <v>0</v>
      </c>
      <c r="L21" s="311">
        <f t="shared" si="0"/>
        <v>0.38907888498326554</v>
      </c>
      <c r="M21" s="198">
        <v>2.783606655246566E-2</v>
      </c>
      <c r="N21" s="198">
        <v>0</v>
      </c>
      <c r="O21" s="198">
        <v>0</v>
      </c>
      <c r="P21" s="311">
        <f t="shared" si="1"/>
        <v>2.783606655246566E-2</v>
      </c>
      <c r="Q21" s="199">
        <v>0</v>
      </c>
      <c r="R21" s="309">
        <f t="shared" si="2"/>
        <v>0.41691495153573122</v>
      </c>
      <c r="S21" s="194"/>
    </row>
    <row r="22" spans="1:25" ht="30" customHeight="1">
      <c r="B22" s="140" t="s">
        <v>12</v>
      </c>
      <c r="C22" s="42" t="s">
        <v>113</v>
      </c>
      <c r="D22" s="200">
        <v>0</v>
      </c>
      <c r="E22" s="200">
        <v>0</v>
      </c>
      <c r="F22" s="200">
        <v>8.1893402931147996E-2</v>
      </c>
      <c r="G22" s="200">
        <v>1.4612144697768181E-2</v>
      </c>
      <c r="H22" s="200">
        <v>0</v>
      </c>
      <c r="I22" s="200">
        <v>0.31848643543029098</v>
      </c>
      <c r="J22" s="200">
        <v>0</v>
      </c>
      <c r="K22" s="200">
        <v>0</v>
      </c>
      <c r="L22" s="311">
        <f t="shared" si="0"/>
        <v>0.41499198305920715</v>
      </c>
      <c r="M22" s="200">
        <v>1.5242957767871592E-2</v>
      </c>
      <c r="N22" s="200">
        <v>1.7845193533565132E-2</v>
      </c>
      <c r="O22" s="200">
        <v>1.1021316531658468E-4</v>
      </c>
      <c r="P22" s="311">
        <f t="shared" si="1"/>
        <v>3.3198364466753311E-2</v>
      </c>
      <c r="Q22" s="201">
        <v>4.1218719608217555E-3</v>
      </c>
      <c r="R22" s="309">
        <f t="shared" si="2"/>
        <v>0.45231221948678219</v>
      </c>
      <c r="S22" s="194"/>
    </row>
    <row r="23" spans="1:25" ht="30" customHeight="1">
      <c r="B23" s="167" t="s">
        <v>13</v>
      </c>
      <c r="C23" s="41" t="s">
        <v>120</v>
      </c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0.41812858318678636</v>
      </c>
      <c r="J23" s="198">
        <v>0</v>
      </c>
      <c r="K23" s="198">
        <v>0</v>
      </c>
      <c r="L23" s="311">
        <f t="shared" si="0"/>
        <v>0.41812858318678636</v>
      </c>
      <c r="M23" s="198">
        <v>2.3464745382962477E-3</v>
      </c>
      <c r="N23" s="198">
        <v>0</v>
      </c>
      <c r="O23" s="198">
        <v>0</v>
      </c>
      <c r="P23" s="311">
        <f t="shared" si="1"/>
        <v>2.3464745382962477E-3</v>
      </c>
      <c r="Q23" s="199">
        <v>0</v>
      </c>
      <c r="R23" s="309">
        <f t="shared" si="2"/>
        <v>0.42047505772508259</v>
      </c>
      <c r="S23" s="194"/>
    </row>
    <row r="24" spans="1:25" ht="30" customHeight="1">
      <c r="B24" s="140" t="s">
        <v>14</v>
      </c>
      <c r="C24" s="42" t="s">
        <v>121</v>
      </c>
      <c r="D24" s="200">
        <v>2.6335194779744102E-2</v>
      </c>
      <c r="E24" s="200">
        <v>0</v>
      </c>
      <c r="F24" s="200">
        <v>0</v>
      </c>
      <c r="G24" s="200">
        <v>0</v>
      </c>
      <c r="H24" s="200">
        <v>0</v>
      </c>
      <c r="I24" s="200">
        <v>0.16135160998554127</v>
      </c>
      <c r="J24" s="200">
        <v>5.0953139995434077E-2</v>
      </c>
      <c r="K24" s="200">
        <v>0</v>
      </c>
      <c r="L24" s="311">
        <f t="shared" si="0"/>
        <v>0.23863994476071945</v>
      </c>
      <c r="M24" s="200">
        <v>1.6934525831774862E-4</v>
      </c>
      <c r="N24" s="200">
        <v>0.12607844260554696</v>
      </c>
      <c r="O24" s="200">
        <v>0</v>
      </c>
      <c r="P24" s="311">
        <f t="shared" si="1"/>
        <v>0.1262477878638647</v>
      </c>
      <c r="Q24" s="201">
        <v>0</v>
      </c>
      <c r="R24" s="309">
        <f t="shared" si="2"/>
        <v>0.36488773262458418</v>
      </c>
      <c r="S24" s="194"/>
      <c r="X24" s="172"/>
      <c r="Y24" s="172"/>
    </row>
    <row r="25" spans="1:25" ht="30" customHeight="1">
      <c r="B25" s="167" t="s">
        <v>15</v>
      </c>
      <c r="C25" s="41" t="s">
        <v>113</v>
      </c>
      <c r="D25" s="198">
        <v>0</v>
      </c>
      <c r="E25" s="198">
        <v>0</v>
      </c>
      <c r="F25" s="198">
        <v>0</v>
      </c>
      <c r="G25" s="198">
        <v>5.9153775664318849E-2</v>
      </c>
      <c r="H25" s="198">
        <v>0</v>
      </c>
      <c r="I25" s="198">
        <v>0.17272331979299702</v>
      </c>
      <c r="J25" s="198">
        <v>1.227622550053006E-2</v>
      </c>
      <c r="K25" s="198">
        <v>3.563762941330346E-3</v>
      </c>
      <c r="L25" s="311">
        <f t="shared" si="0"/>
        <v>0.24771708389917627</v>
      </c>
      <c r="M25" s="198">
        <v>2.2202376741808923E-2</v>
      </c>
      <c r="N25" s="198">
        <v>6.0672532668653946E-2</v>
      </c>
      <c r="O25" s="198">
        <v>0</v>
      </c>
      <c r="P25" s="311">
        <f t="shared" si="1"/>
        <v>8.2874909410462869E-2</v>
      </c>
      <c r="Q25" s="199">
        <v>0</v>
      </c>
      <c r="R25" s="309">
        <f t="shared" si="2"/>
        <v>0.33059199330963912</v>
      </c>
      <c r="S25" s="194"/>
    </row>
    <row r="26" spans="1:25" ht="30" customHeight="1">
      <c r="B26" s="396" t="s">
        <v>0</v>
      </c>
      <c r="C26" s="396"/>
      <c r="D26" s="310">
        <f>+AVERAGE(D11:D25)</f>
        <v>2.4853565381573769E-3</v>
      </c>
      <c r="E26" s="310">
        <f t="shared" ref="E26:R26" si="3">+AVERAGE(E11:E25)</f>
        <v>1.8767392820312246E-3</v>
      </c>
      <c r="F26" s="310">
        <f t="shared" si="3"/>
        <v>2.2580054882706539E-2</v>
      </c>
      <c r="G26" s="310">
        <f t="shared" si="3"/>
        <v>6.2968615239505102E-2</v>
      </c>
      <c r="H26" s="310">
        <f t="shared" si="3"/>
        <v>6.2980328336744709E-4</v>
      </c>
      <c r="I26" s="310">
        <f t="shared" si="3"/>
        <v>0.26800669418180123</v>
      </c>
      <c r="J26" s="310">
        <f t="shared" si="3"/>
        <v>1.7755600933387738E-2</v>
      </c>
      <c r="K26" s="310">
        <f t="shared" si="3"/>
        <v>4.7441398116499778E-3</v>
      </c>
      <c r="L26" s="310">
        <f t="shared" si="3"/>
        <v>0.38104700415260662</v>
      </c>
      <c r="M26" s="310">
        <f t="shared" si="3"/>
        <v>1.0670235073681446E-2</v>
      </c>
      <c r="N26" s="310">
        <f t="shared" si="3"/>
        <v>3.267508266268742E-2</v>
      </c>
      <c r="O26" s="310">
        <f t="shared" si="3"/>
        <v>2.893213025174637E-5</v>
      </c>
      <c r="P26" s="310">
        <f t="shared" si="3"/>
        <v>4.3374249866620605E-2</v>
      </c>
      <c r="Q26" s="310">
        <f t="shared" si="3"/>
        <v>2.7479146405478373E-4</v>
      </c>
      <c r="R26" s="310">
        <f t="shared" si="3"/>
        <v>0.42469604548328205</v>
      </c>
      <c r="S26" s="194"/>
    </row>
    <row r="27" spans="1:25" ht="30" customHeight="1">
      <c r="B27" s="195"/>
      <c r="C27" s="195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4"/>
    </row>
    <row r="28" spans="1:25" ht="30" customHeight="1">
      <c r="B28" s="397" t="s">
        <v>334</v>
      </c>
      <c r="C28" s="397"/>
      <c r="D28" s="397"/>
      <c r="E28" s="397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</row>
    <row r="29" spans="1:25" ht="30" customHeight="1">
      <c r="A29" s="109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</row>
    <row r="30" spans="1:25" s="340" customFormat="1" ht="30" customHeight="1">
      <c r="B30" s="341" t="s">
        <v>332</v>
      </c>
      <c r="C30" s="341"/>
      <c r="D30" s="341"/>
      <c r="E30" s="341"/>
      <c r="F30" s="341"/>
      <c r="G30" s="341"/>
      <c r="Q30" s="389" t="s">
        <v>336</v>
      </c>
      <c r="R30" s="389"/>
    </row>
    <row r="31" spans="1:25" s="8" customFormat="1" ht="30" customHeight="1">
      <c r="B31" s="37"/>
    </row>
    <row r="32" spans="1:25" s="8" customFormat="1" ht="50" customHeight="1">
      <c r="B32" s="367" t="s">
        <v>127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</row>
    <row r="33" spans="1:19" ht="30" customHeight="1">
      <c r="A33" s="75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</row>
    <row r="34" spans="1:19" ht="30" customHeight="1">
      <c r="A34" s="75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  <row r="35" spans="1:19" ht="60" customHeight="1">
      <c r="A35" s="75"/>
      <c r="B35" s="395" t="s">
        <v>289</v>
      </c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194"/>
    </row>
    <row r="36" spans="1:19" ht="30" customHeight="1">
      <c r="B36" s="194"/>
      <c r="C36" s="194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4"/>
    </row>
    <row r="37" spans="1:19" ht="30" customHeight="1">
      <c r="B37" s="393" t="s">
        <v>104</v>
      </c>
      <c r="C37" s="374" t="s">
        <v>112</v>
      </c>
      <c r="D37" s="391" t="s">
        <v>37</v>
      </c>
      <c r="E37" s="391"/>
      <c r="F37" s="391"/>
      <c r="G37" s="391"/>
      <c r="H37" s="391"/>
      <c r="I37" s="391"/>
      <c r="J37" s="391"/>
      <c r="K37" s="391"/>
      <c r="L37" s="391"/>
      <c r="M37" s="374" t="s">
        <v>72</v>
      </c>
      <c r="N37" s="374"/>
      <c r="O37" s="374"/>
      <c r="P37" s="374"/>
      <c r="Q37" s="391" t="s">
        <v>38</v>
      </c>
      <c r="R37" s="392" t="s">
        <v>20</v>
      </c>
      <c r="S37" s="194"/>
    </row>
    <row r="38" spans="1:19" ht="30" customHeight="1">
      <c r="B38" s="393"/>
      <c r="C38" s="374"/>
      <c r="D38" s="257" t="s">
        <v>100</v>
      </c>
      <c r="E38" s="257" t="s">
        <v>39</v>
      </c>
      <c r="F38" s="257" t="s">
        <v>29</v>
      </c>
      <c r="G38" s="45" t="s">
        <v>156</v>
      </c>
      <c r="H38" s="45" t="s">
        <v>157</v>
      </c>
      <c r="I38" s="45" t="s">
        <v>158</v>
      </c>
      <c r="J38" s="45" t="s">
        <v>159</v>
      </c>
      <c r="K38" s="45" t="s">
        <v>160</v>
      </c>
      <c r="L38" s="258" t="s">
        <v>107</v>
      </c>
      <c r="M38" s="45" t="s">
        <v>76</v>
      </c>
      <c r="N38" s="45" t="s">
        <v>161</v>
      </c>
      <c r="O38" s="45" t="s">
        <v>162</v>
      </c>
      <c r="P38" s="258" t="s">
        <v>107</v>
      </c>
      <c r="Q38" s="391"/>
      <c r="R38" s="392"/>
      <c r="S38" s="194"/>
    </row>
    <row r="39" spans="1:19" ht="30" customHeight="1">
      <c r="B39" s="167" t="s">
        <v>1</v>
      </c>
      <c r="C39" s="41" t="s">
        <v>113</v>
      </c>
      <c r="D39" s="198">
        <f>+'12.a'!D10/'12.a'!$R10</f>
        <v>0</v>
      </c>
      <c r="E39" s="198">
        <f>+'12.a'!E10/'12.a'!$R10</f>
        <v>0</v>
      </c>
      <c r="F39" s="198">
        <f>+'12.a'!F10/'12.a'!$R10</f>
        <v>0</v>
      </c>
      <c r="G39" s="198">
        <f>+'12.a'!G10/'12.a'!$R10</f>
        <v>2.0647712834344804E-2</v>
      </c>
      <c r="H39" s="198">
        <f>+'12.a'!H10/'12.a'!$R10</f>
        <v>0</v>
      </c>
      <c r="I39" s="198">
        <f>+'12.a'!I10/'12.a'!$R10</f>
        <v>0.92709189310952422</v>
      </c>
      <c r="J39" s="198">
        <f>+'12.a'!J10/'12.a'!$R10</f>
        <v>7.5366361749319294E-3</v>
      </c>
      <c r="K39" s="198">
        <f>+'12.a'!K10/'12.a'!$R10</f>
        <v>0</v>
      </c>
      <c r="L39" s="311">
        <f>+'12.a'!L10/'12.a'!$R10</f>
        <v>0.95527624211880113</v>
      </c>
      <c r="M39" s="198">
        <f>+'12.a'!M10/'12.a'!$R10</f>
        <v>4.4723757881198881E-2</v>
      </c>
      <c r="N39" s="198">
        <f>+'12.a'!N10/'12.a'!$R10</f>
        <v>0</v>
      </c>
      <c r="O39" s="198">
        <f>+'12.a'!O10/'12.a'!$R10</f>
        <v>0</v>
      </c>
      <c r="P39" s="311">
        <f>+'12.a'!P10/'12.a'!$R10</f>
        <v>4.4723757881198881E-2</v>
      </c>
      <c r="Q39" s="199">
        <f>+'12.a'!Q10/'12.a'!$R10</f>
        <v>0</v>
      </c>
      <c r="R39" s="309">
        <f>+'12.a'!R10/'12.a'!$R10</f>
        <v>1</v>
      </c>
    </row>
    <row r="40" spans="1:19" ht="30" customHeight="1">
      <c r="B40" s="140" t="s">
        <v>2</v>
      </c>
      <c r="C40" s="42" t="s">
        <v>114</v>
      </c>
      <c r="D40" s="200">
        <f>+'12.a'!D11/'12.a'!$R11</f>
        <v>0</v>
      </c>
      <c r="E40" s="200">
        <f>+'12.a'!E11/'12.a'!$R11</f>
        <v>0</v>
      </c>
      <c r="F40" s="200">
        <f>+'12.a'!F11/'12.a'!$R11</f>
        <v>0</v>
      </c>
      <c r="G40" s="200">
        <f>+'12.a'!G11/'12.a'!$R11</f>
        <v>0.12238394837931435</v>
      </c>
      <c r="H40" s="200">
        <f>+'12.a'!H11/'12.a'!$R11</f>
        <v>0</v>
      </c>
      <c r="I40" s="200">
        <f>+'12.a'!I11/'12.a'!$R11</f>
        <v>0.7178572854977987</v>
      </c>
      <c r="J40" s="200">
        <f>+'12.a'!J11/'12.a'!$R11</f>
        <v>0.15975876612288697</v>
      </c>
      <c r="K40" s="200">
        <f>+'12.a'!K11/'12.a'!$R11</f>
        <v>0</v>
      </c>
      <c r="L40" s="311">
        <f>+'12.a'!L11/'12.a'!$R11</f>
        <v>1</v>
      </c>
      <c r="M40" s="200">
        <f>+'12.a'!M11/'12.a'!$R11</f>
        <v>0</v>
      </c>
      <c r="N40" s="200">
        <f>+'12.a'!N11/'12.a'!$R11</f>
        <v>0</v>
      </c>
      <c r="O40" s="200">
        <f>+'12.a'!O11/'12.a'!$R11</f>
        <v>0</v>
      </c>
      <c r="P40" s="311">
        <f>+'12.a'!P11/'12.a'!$R11</f>
        <v>0</v>
      </c>
      <c r="Q40" s="201">
        <f>+'12.a'!Q11/'12.a'!$R11</f>
        <v>0</v>
      </c>
      <c r="R40" s="309">
        <f>+'12.a'!R11/'12.a'!$R11</f>
        <v>1</v>
      </c>
    </row>
    <row r="41" spans="1:19" ht="30" customHeight="1">
      <c r="B41" s="167" t="s">
        <v>3</v>
      </c>
      <c r="C41" s="41" t="s">
        <v>115</v>
      </c>
      <c r="D41" s="198">
        <f>+'12.a'!D12/'12.a'!$R12</f>
        <v>0</v>
      </c>
      <c r="E41" s="198">
        <f>+'12.a'!E12/'12.a'!$R12</f>
        <v>0</v>
      </c>
      <c r="F41" s="198">
        <f>+'12.a'!F12/'12.a'!$R12</f>
        <v>3.2123472530298396E-3</v>
      </c>
      <c r="G41" s="198">
        <f>+'12.a'!G12/'12.a'!$R12</f>
        <v>0</v>
      </c>
      <c r="H41" s="198">
        <f>+'12.a'!H12/'12.a'!$R12</f>
        <v>2.3336285581238389E-2</v>
      </c>
      <c r="I41" s="198">
        <f>+'12.a'!I12/'12.a'!$R12</f>
        <v>0.75454038924072131</v>
      </c>
      <c r="J41" s="198">
        <f>+'12.a'!J12/'12.a'!$R12</f>
        <v>0</v>
      </c>
      <c r="K41" s="198">
        <f>+'12.a'!K12/'12.a'!$R12</f>
        <v>0</v>
      </c>
      <c r="L41" s="311">
        <f>+'12.a'!L12/'12.a'!$R12</f>
        <v>0.78108902207498954</v>
      </c>
      <c r="M41" s="198">
        <f>+'12.a'!M12/'12.a'!$R12</f>
        <v>0.12614500291361785</v>
      </c>
      <c r="N41" s="198">
        <f>+'12.a'!N12/'12.a'!$R12</f>
        <v>9.1966195026189718E-2</v>
      </c>
      <c r="O41" s="198">
        <f>+'12.a'!O12/'12.a'!$R12</f>
        <v>7.9977998520287038E-4</v>
      </c>
      <c r="P41" s="311">
        <f>+'12.a'!P12/'12.a'!$R12</f>
        <v>0.21891097792501044</v>
      </c>
      <c r="Q41" s="199">
        <f>+'12.a'!Q12/'12.a'!$R12</f>
        <v>0</v>
      </c>
      <c r="R41" s="309">
        <f>+'12.a'!R12/'12.a'!$R12</f>
        <v>1</v>
      </c>
    </row>
    <row r="42" spans="1:19" ht="30" customHeight="1">
      <c r="B42" s="140" t="s">
        <v>4</v>
      </c>
      <c r="C42" s="42" t="s">
        <v>116</v>
      </c>
      <c r="D42" s="200">
        <f>+'12.a'!D13/'12.a'!$R13</f>
        <v>0</v>
      </c>
      <c r="E42" s="200">
        <f>+'12.a'!E13/'12.a'!$R13</f>
        <v>5.1764208747094871E-2</v>
      </c>
      <c r="F42" s="200">
        <f>+'12.a'!F13/'12.a'!$R13</f>
        <v>4.8293266304791596E-2</v>
      </c>
      <c r="G42" s="200">
        <f>+'12.a'!G13/'12.a'!$R13</f>
        <v>0.43026156149998335</v>
      </c>
      <c r="H42" s="200">
        <f>+'12.a'!H13/'12.a'!$R13</f>
        <v>0</v>
      </c>
      <c r="I42" s="200">
        <f>+'12.a'!I13/'12.a'!$R13</f>
        <v>0.18265370800760616</v>
      </c>
      <c r="J42" s="200">
        <f>+'12.a'!J13/'12.a'!$R13</f>
        <v>0</v>
      </c>
      <c r="K42" s="200">
        <f>+'12.a'!K13/'12.a'!$R13</f>
        <v>0</v>
      </c>
      <c r="L42" s="311">
        <f>+'12.a'!L13/'12.a'!$R13</f>
        <v>0.71297274455947601</v>
      </c>
      <c r="M42" s="200">
        <f>+'12.a'!M13/'12.a'!$R13</f>
        <v>0</v>
      </c>
      <c r="N42" s="200">
        <f>+'12.a'!N13/'12.a'!$R13</f>
        <v>0.28702725544052399</v>
      </c>
      <c r="O42" s="200">
        <f>+'12.a'!O13/'12.a'!$R13</f>
        <v>0</v>
      </c>
      <c r="P42" s="311">
        <f>+'12.a'!P13/'12.a'!$R13</f>
        <v>0.28702725544052399</v>
      </c>
      <c r="Q42" s="201">
        <f>+'12.a'!Q13/'12.a'!$R13</f>
        <v>0</v>
      </c>
      <c r="R42" s="309">
        <f>+'12.a'!R13/'12.a'!$R13</f>
        <v>1</v>
      </c>
    </row>
    <row r="43" spans="1:19" ht="30" customHeight="1">
      <c r="B43" s="167" t="s">
        <v>5</v>
      </c>
      <c r="C43" s="41" t="s">
        <v>117</v>
      </c>
      <c r="D43" s="198">
        <f>+'12.a'!D14/'12.a'!$R14</f>
        <v>0</v>
      </c>
      <c r="E43" s="198">
        <f>+'12.a'!E14/'12.a'!$R14</f>
        <v>0</v>
      </c>
      <c r="F43" s="198">
        <f>+'12.a'!F14/'12.a'!$R14</f>
        <v>0</v>
      </c>
      <c r="G43" s="198">
        <f>+'12.a'!G14/'12.a'!$R14</f>
        <v>0.64590289428227365</v>
      </c>
      <c r="H43" s="198">
        <f>+'12.a'!H14/'12.a'!$R14</f>
        <v>0</v>
      </c>
      <c r="I43" s="198">
        <f>+'12.a'!I14/'12.a'!$R14</f>
        <v>0.16173598616568016</v>
      </c>
      <c r="J43" s="198">
        <f>+'12.a'!J14/'12.a'!$R14</f>
        <v>1.0628137001775756E-2</v>
      </c>
      <c r="K43" s="198">
        <f>+'12.a'!K14/'12.a'!$R14</f>
        <v>0</v>
      </c>
      <c r="L43" s="311">
        <f>+'12.a'!L14/'12.a'!$R14</f>
        <v>0.81826701744972952</v>
      </c>
      <c r="M43" s="198">
        <f>+'12.a'!M14/'12.a'!$R14</f>
        <v>2.607078025959937E-3</v>
      </c>
      <c r="N43" s="198">
        <f>+'12.a'!N14/'12.a'!$R14</f>
        <v>0.17912590452431049</v>
      </c>
      <c r="O43" s="198">
        <f>+'12.a'!O14/'12.a'!$R14</f>
        <v>0</v>
      </c>
      <c r="P43" s="311">
        <f>+'12.a'!P14/'12.a'!$R14</f>
        <v>0.18173298255027043</v>
      </c>
      <c r="Q43" s="199">
        <f>+'12.a'!Q14/'12.a'!$R14</f>
        <v>0</v>
      </c>
      <c r="R43" s="309">
        <f>+'12.a'!R14/'12.a'!$R14</f>
        <v>1</v>
      </c>
    </row>
    <row r="44" spans="1:19" ht="30" customHeight="1">
      <c r="B44" s="140" t="s">
        <v>6</v>
      </c>
      <c r="C44" s="42" t="s">
        <v>113</v>
      </c>
      <c r="D44" s="200">
        <f>+'12.a'!D15/'12.a'!$R15</f>
        <v>0</v>
      </c>
      <c r="E44" s="200">
        <f>+'12.a'!E15/'12.a'!$R15</f>
        <v>0</v>
      </c>
      <c r="F44" s="200">
        <f>+'12.a'!F15/'12.a'!$R15</f>
        <v>0</v>
      </c>
      <c r="G44" s="200">
        <f>+'12.a'!G15/'12.a'!$R15</f>
        <v>1.420365861272398E-2</v>
      </c>
      <c r="H44" s="200">
        <f>+'12.a'!H15/'12.a'!$R15</f>
        <v>0</v>
      </c>
      <c r="I44" s="200">
        <f>+'12.a'!I15/'12.a'!$R15</f>
        <v>0.58562777049385029</v>
      </c>
      <c r="J44" s="200">
        <f>+'12.a'!J15/'12.a'!$R15</f>
        <v>0.15761378535306236</v>
      </c>
      <c r="K44" s="200">
        <f>+'12.a'!K15/'12.a'!$R15</f>
        <v>0.24255478554036336</v>
      </c>
      <c r="L44" s="311">
        <f>+'12.a'!L15/'12.a'!$R15</f>
        <v>1</v>
      </c>
      <c r="M44" s="200">
        <f>+'12.a'!M15/'12.a'!$R15</f>
        <v>0</v>
      </c>
      <c r="N44" s="200">
        <f>+'12.a'!N15/'12.a'!$R15</f>
        <v>0</v>
      </c>
      <c r="O44" s="200">
        <f>+'12.a'!O15/'12.a'!$R15</f>
        <v>0</v>
      </c>
      <c r="P44" s="311">
        <f>+'12.a'!P15/'12.a'!$R15</f>
        <v>0</v>
      </c>
      <c r="Q44" s="201">
        <f>+'12.a'!Q15/'12.a'!$R15</f>
        <v>0</v>
      </c>
      <c r="R44" s="309">
        <f>+'12.a'!R15/'12.a'!$R15</f>
        <v>1</v>
      </c>
    </row>
    <row r="45" spans="1:19" ht="30" customHeight="1">
      <c r="B45" s="167" t="s">
        <v>7</v>
      </c>
      <c r="C45" s="41" t="s">
        <v>117</v>
      </c>
      <c r="D45" s="198">
        <f>+'12.a'!D16/'12.a'!$R16</f>
        <v>0</v>
      </c>
      <c r="E45" s="198">
        <f>+'12.a'!E16/'12.a'!$R16</f>
        <v>0</v>
      </c>
      <c r="F45" s="198">
        <f>+'12.a'!F16/'12.a'!$R16</f>
        <v>0</v>
      </c>
      <c r="G45" s="198">
        <f>+'12.a'!G16/'12.a'!$R16</f>
        <v>0</v>
      </c>
      <c r="H45" s="198">
        <f>+'12.a'!H16/'12.a'!$R16</f>
        <v>0</v>
      </c>
      <c r="I45" s="198">
        <f>+'12.a'!I16/'12.a'!$R16</f>
        <v>0.92971896840911872</v>
      </c>
      <c r="J45" s="198">
        <f>+'12.a'!J16/'12.a'!$R16</f>
        <v>0</v>
      </c>
      <c r="K45" s="198">
        <f>+'12.a'!K16/'12.a'!$R16</f>
        <v>0</v>
      </c>
      <c r="L45" s="311">
        <f>+'12.a'!L16/'12.a'!$R16</f>
        <v>0.92971896840911872</v>
      </c>
      <c r="M45" s="198">
        <f>+'12.a'!M16/'12.a'!$R16</f>
        <v>7.0281031590881324E-2</v>
      </c>
      <c r="N45" s="198">
        <f>+'12.a'!N16/'12.a'!$R16</f>
        <v>0</v>
      </c>
      <c r="O45" s="198">
        <f>+'12.a'!O16/'12.a'!$R16</f>
        <v>0</v>
      </c>
      <c r="P45" s="311">
        <f>+'12.a'!P16/'12.a'!$R16</f>
        <v>7.0281031590881324E-2</v>
      </c>
      <c r="Q45" s="199">
        <f>+'12.a'!Q16/'12.a'!$R16</f>
        <v>0</v>
      </c>
      <c r="R45" s="309">
        <f>+'12.a'!R16/'12.a'!$R16</f>
        <v>1</v>
      </c>
    </row>
    <row r="46" spans="1:19" ht="30" customHeight="1">
      <c r="B46" s="140" t="s">
        <v>8</v>
      </c>
      <c r="C46" s="42" t="s">
        <v>117</v>
      </c>
      <c r="D46" s="200">
        <f>+'12.a'!D17/'12.a'!$R17</f>
        <v>0</v>
      </c>
      <c r="E46" s="200">
        <f>+'12.a'!E17/'12.a'!$R17</f>
        <v>0</v>
      </c>
      <c r="F46" s="200">
        <f>+'12.a'!F17/'12.a'!$R17</f>
        <v>0</v>
      </c>
      <c r="G46" s="200">
        <f>+'12.a'!G17/'12.a'!$R17</f>
        <v>0</v>
      </c>
      <c r="H46" s="200">
        <f>+'12.a'!H17/'12.a'!$R17</f>
        <v>0</v>
      </c>
      <c r="I46" s="200">
        <f>+'12.a'!I17/'12.a'!$R17</f>
        <v>0.87604777845289861</v>
      </c>
      <c r="J46" s="200">
        <f>+'12.a'!J17/'12.a'!$R17</f>
        <v>0.12395222154710138</v>
      </c>
      <c r="K46" s="200">
        <f>+'12.a'!K17/'12.a'!$R17</f>
        <v>0</v>
      </c>
      <c r="L46" s="311">
        <f>+'12.a'!L17/'12.a'!$R17</f>
        <v>1</v>
      </c>
      <c r="M46" s="200">
        <f>+'12.a'!M17/'12.a'!$R17</f>
        <v>0</v>
      </c>
      <c r="N46" s="200">
        <f>+'12.a'!N17/'12.a'!$R17</f>
        <v>0</v>
      </c>
      <c r="O46" s="200">
        <f>+'12.a'!O17/'12.a'!$R17</f>
        <v>0</v>
      </c>
      <c r="P46" s="311">
        <f>+'12.a'!P17/'12.a'!$R17</f>
        <v>0</v>
      </c>
      <c r="Q46" s="201">
        <f>+'12.a'!Q17/'12.a'!$R17</f>
        <v>0</v>
      </c>
      <c r="R46" s="309">
        <f>+'12.a'!R17/'12.a'!$R17</f>
        <v>1</v>
      </c>
    </row>
    <row r="47" spans="1:19" ht="30" customHeight="1">
      <c r="B47" s="167" t="s">
        <v>9</v>
      </c>
      <c r="C47" s="41" t="s">
        <v>118</v>
      </c>
      <c r="D47" s="198">
        <f>+'12.a'!D18/'12.a'!$R18</f>
        <v>2.0792647903503735E-2</v>
      </c>
      <c r="E47" s="198">
        <f>+'12.a'!E18/'12.a'!$R18</f>
        <v>0</v>
      </c>
      <c r="F47" s="198">
        <f>+'12.a'!F18/'12.a'!$R18</f>
        <v>0.43549684089603674</v>
      </c>
      <c r="G47" s="198">
        <f>+'12.a'!G18/'12.a'!$R18</f>
        <v>0.35290063182079262</v>
      </c>
      <c r="H47" s="198">
        <f>+'12.a'!H18/'12.a'!$R18</f>
        <v>0</v>
      </c>
      <c r="I47" s="198">
        <f>+'12.a'!I18/'12.a'!$R18</f>
        <v>0.19080987937966687</v>
      </c>
      <c r="J47" s="198">
        <f>+'12.a'!J18/'12.a'!$R18</f>
        <v>0</v>
      </c>
      <c r="K47" s="198">
        <f>+'12.a'!K18/'12.a'!$R18</f>
        <v>0</v>
      </c>
      <c r="L47" s="311">
        <f>+'12.a'!L18/'12.a'!$R18</f>
        <v>1</v>
      </c>
      <c r="M47" s="198">
        <f>+'12.a'!M18/'12.a'!$R18</f>
        <v>0</v>
      </c>
      <c r="N47" s="198">
        <f>+'12.a'!N18/'12.a'!$R18</f>
        <v>0</v>
      </c>
      <c r="O47" s="198">
        <f>+'12.a'!O18/'12.a'!$R18</f>
        <v>0</v>
      </c>
      <c r="P47" s="311">
        <f>+'12.a'!P18/'12.a'!$R18</f>
        <v>0</v>
      </c>
      <c r="Q47" s="199">
        <f>+'12.a'!Q18/'12.a'!$R18</f>
        <v>0</v>
      </c>
      <c r="R47" s="309">
        <f>+'12.a'!R18/'12.a'!$R18</f>
        <v>1</v>
      </c>
    </row>
    <row r="48" spans="1:19" ht="30" customHeight="1">
      <c r="B48" s="140" t="s">
        <v>10</v>
      </c>
      <c r="C48" s="42" t="s">
        <v>119</v>
      </c>
      <c r="D48" s="200">
        <f>+'12.a'!D19/'12.a'!$R19</f>
        <v>0</v>
      </c>
      <c r="E48" s="200">
        <f>+'12.a'!E19/'12.a'!$R19</f>
        <v>0</v>
      </c>
      <c r="F48" s="200">
        <f>+'12.a'!F19/'12.a'!$R19</f>
        <v>0</v>
      </c>
      <c r="G48" s="200">
        <f>+'12.a'!G19/'12.a'!$R19</f>
        <v>4.9312470365101946E-2</v>
      </c>
      <c r="H48" s="200">
        <f>+'12.a'!H19/'12.a'!$R19</f>
        <v>0</v>
      </c>
      <c r="I48" s="200">
        <f>+'12.a'!I19/'12.a'!$R19</f>
        <v>0.94576955903271698</v>
      </c>
      <c r="J48" s="200">
        <f>+'12.a'!J19/'12.a'!$R19</f>
        <v>2.5471787577050734E-3</v>
      </c>
      <c r="K48" s="200">
        <f>+'12.a'!K19/'12.a'!$R19</f>
        <v>0</v>
      </c>
      <c r="L48" s="311">
        <f>+'12.a'!L19/'12.a'!$R19</f>
        <v>0.99762920815552392</v>
      </c>
      <c r="M48" s="200">
        <f>+'12.a'!M19/'12.a'!$R19</f>
        <v>2.3707918444760552E-3</v>
      </c>
      <c r="N48" s="200">
        <f>+'12.a'!N19/'12.a'!$R19</f>
        <v>0</v>
      </c>
      <c r="O48" s="200">
        <f>+'12.a'!O19/'12.a'!$R19</f>
        <v>0</v>
      </c>
      <c r="P48" s="311">
        <f>+'12.a'!P19/'12.a'!$R19</f>
        <v>2.3707918444760552E-3</v>
      </c>
      <c r="Q48" s="201">
        <f>+'12.a'!Q19/'12.a'!$R19</f>
        <v>0</v>
      </c>
      <c r="R48" s="309">
        <f>+'12.a'!R19/'12.a'!$R19</f>
        <v>1</v>
      </c>
    </row>
    <row r="49" spans="2:18" ht="30" customHeight="1">
      <c r="B49" s="167" t="s">
        <v>11</v>
      </c>
      <c r="C49" s="41" t="s">
        <v>113</v>
      </c>
      <c r="D49" s="198">
        <f>+'12.a'!D20/'12.a'!$R20</f>
        <v>0</v>
      </c>
      <c r="E49" s="198">
        <f>+'12.a'!E20/'12.a'!$R20</f>
        <v>0</v>
      </c>
      <c r="F49" s="198">
        <f>+'12.a'!F20/'12.a'!$R20</f>
        <v>0</v>
      </c>
      <c r="G49" s="198">
        <f>+'12.a'!G20/'12.a'!$R20</f>
        <v>2.4742322007921785E-2</v>
      </c>
      <c r="H49" s="198">
        <f>+'12.a'!H20/'12.a'!$R20</f>
        <v>0</v>
      </c>
      <c r="I49" s="198">
        <f>+'12.a'!I20/'12.a'!$R20</f>
        <v>0.86373037698847954</v>
      </c>
      <c r="J49" s="198">
        <f>+'12.a'!J20/'12.a'!$R20</f>
        <v>4.4760526509352597E-2</v>
      </c>
      <c r="K49" s="198">
        <f>+'12.a'!K20/'12.a'!$R20</f>
        <v>0</v>
      </c>
      <c r="L49" s="311">
        <f>+'12.a'!L20/'12.a'!$R20</f>
        <v>0.93323322550575405</v>
      </c>
      <c r="M49" s="198">
        <f>+'12.a'!M20/'12.a'!$R20</f>
        <v>6.6766774494245978E-2</v>
      </c>
      <c r="N49" s="198">
        <f>+'12.a'!N20/'12.a'!$R20</f>
        <v>0</v>
      </c>
      <c r="O49" s="198">
        <f>+'12.a'!O20/'12.a'!$R20</f>
        <v>0</v>
      </c>
      <c r="P49" s="311">
        <f>+'12.a'!P20/'12.a'!$R20</f>
        <v>6.6766774494245978E-2</v>
      </c>
      <c r="Q49" s="199">
        <f>+'12.a'!Q20/'12.a'!$R20</f>
        <v>0</v>
      </c>
      <c r="R49" s="309">
        <f>+'12.a'!R20/'12.a'!$R20</f>
        <v>1</v>
      </c>
    </row>
    <row r="50" spans="2:18" ht="30" customHeight="1">
      <c r="B50" s="140" t="s">
        <v>12</v>
      </c>
      <c r="C50" s="42" t="s">
        <v>113</v>
      </c>
      <c r="D50" s="200">
        <f>+'12.a'!D21/'12.a'!$R21</f>
        <v>0</v>
      </c>
      <c r="E50" s="200">
        <f>+'12.a'!E21/'12.a'!$R21</f>
        <v>0</v>
      </c>
      <c r="F50" s="200">
        <f>+'12.a'!F21/'12.a'!$R21</f>
        <v>0.18105503102274942</v>
      </c>
      <c r="G50" s="200">
        <f>+'12.a'!G21/'12.a'!$R21</f>
        <v>3.2305438739523566E-2</v>
      </c>
      <c r="H50" s="200">
        <f>+'12.a'!H21/'12.a'!$R21</f>
        <v>0</v>
      </c>
      <c r="I50" s="200">
        <f>+'12.a'!I21/'12.a'!$R21</f>
        <v>0.70412962928939393</v>
      </c>
      <c r="J50" s="200">
        <f>+'12.a'!J21/'12.a'!$R21</f>
        <v>0</v>
      </c>
      <c r="K50" s="200">
        <f>+'12.a'!K21/'12.a'!$R21</f>
        <v>0</v>
      </c>
      <c r="L50" s="311">
        <f>+'12.a'!L21/'12.a'!$R21</f>
        <v>0.91749009905166701</v>
      </c>
      <c r="M50" s="200">
        <f>+'12.a'!M21/'12.a'!$R21</f>
        <v>3.3700079527294383E-2</v>
      </c>
      <c r="N50" s="200">
        <f>+'12.a'!N21/'12.a'!$R21</f>
        <v>3.9453264282387171E-2</v>
      </c>
      <c r="O50" s="200">
        <f>+'12.a'!O21/'12.a'!$R21</f>
        <v>2.4366612390361346E-4</v>
      </c>
      <c r="P50" s="311">
        <f>+'12.a'!P21/'12.a'!$R21</f>
        <v>7.3397009933585167E-2</v>
      </c>
      <c r="Q50" s="201">
        <f>+'12.a'!Q21/'12.a'!$R21</f>
        <v>9.1128910147478502E-3</v>
      </c>
      <c r="R50" s="309">
        <f>+'12.a'!R21/'12.a'!$R21</f>
        <v>1</v>
      </c>
    </row>
    <row r="51" spans="2:18" ht="30" customHeight="1">
      <c r="B51" s="167" t="s">
        <v>13</v>
      </c>
      <c r="C51" s="41" t="s">
        <v>120</v>
      </c>
      <c r="D51" s="198">
        <f>+'12.a'!D22/'12.a'!$R22</f>
        <v>0</v>
      </c>
      <c r="E51" s="198">
        <f>+'12.a'!E22/'12.a'!$R22</f>
        <v>0</v>
      </c>
      <c r="F51" s="198">
        <f>+'12.a'!F22/'12.a'!$R22</f>
        <v>0</v>
      </c>
      <c r="G51" s="198">
        <f>+'12.a'!G22/'12.a'!$R22</f>
        <v>0</v>
      </c>
      <c r="H51" s="198">
        <f>+'12.a'!H22/'12.a'!$R22</f>
        <v>0</v>
      </c>
      <c r="I51" s="198">
        <f>+'12.a'!I22/'12.a'!$R22</f>
        <v>0.99441946794420699</v>
      </c>
      <c r="J51" s="198">
        <f>+'12.a'!J22/'12.a'!$R22</f>
        <v>0</v>
      </c>
      <c r="K51" s="198">
        <f>+'12.a'!K22/'12.a'!$R22</f>
        <v>0</v>
      </c>
      <c r="L51" s="311">
        <f>+'12.a'!L22/'12.a'!$R22</f>
        <v>0.99441946794420699</v>
      </c>
      <c r="M51" s="198">
        <f>+'12.a'!M22/'12.a'!$R22</f>
        <v>5.5805320557930282E-3</v>
      </c>
      <c r="N51" s="198">
        <f>+'12.a'!N22/'12.a'!$R22</f>
        <v>0</v>
      </c>
      <c r="O51" s="198">
        <f>+'12.a'!O22/'12.a'!$R22</f>
        <v>0</v>
      </c>
      <c r="P51" s="311">
        <f>+'12.a'!P22/'12.a'!$R22</f>
        <v>5.5805320557930282E-3</v>
      </c>
      <c r="Q51" s="199">
        <f>+'12.a'!Q22/'12.a'!$R22</f>
        <v>0</v>
      </c>
      <c r="R51" s="309">
        <f>+'12.a'!R22/'12.a'!$R22</f>
        <v>1</v>
      </c>
    </row>
    <row r="52" spans="2:18" ht="30" customHeight="1">
      <c r="B52" s="140" t="s">
        <v>14</v>
      </c>
      <c r="C52" s="42" t="s">
        <v>121</v>
      </c>
      <c r="D52" s="200">
        <f>+'12.a'!D23/'12.a'!$R23</f>
        <v>7.2173417808044385E-2</v>
      </c>
      <c r="E52" s="200">
        <f>+'12.a'!E23/'12.a'!$R23</f>
        <v>0</v>
      </c>
      <c r="F52" s="200">
        <f>+'12.a'!F23/'12.a'!$R23</f>
        <v>0</v>
      </c>
      <c r="G52" s="200">
        <f>+'12.a'!G23/'12.a'!$R23</f>
        <v>0</v>
      </c>
      <c r="H52" s="200">
        <f>+'12.a'!H23/'12.a'!$R23</f>
        <v>0</v>
      </c>
      <c r="I52" s="200">
        <f>+'12.a'!I23/'12.a'!$R23</f>
        <v>0.44219521666284228</v>
      </c>
      <c r="J52" s="200">
        <f>+'12.a'!J23/'12.a'!$R23</f>
        <v>0.13964059473563439</v>
      </c>
      <c r="K52" s="200">
        <f>+'12.a'!K23/'12.a'!$R23</f>
        <v>0</v>
      </c>
      <c r="L52" s="311">
        <f>+'12.a'!L23/'12.a'!$R23</f>
        <v>0.65400922920652105</v>
      </c>
      <c r="M52" s="200">
        <f>+'12.a'!M23/'12.a'!$R23</f>
        <v>4.6410236129253483E-4</v>
      </c>
      <c r="N52" s="200">
        <f>+'12.a'!N23/'12.a'!$R23</f>
        <v>0.34552666843218638</v>
      </c>
      <c r="O52" s="200">
        <f>+'12.a'!O23/'12.a'!$R23</f>
        <v>0</v>
      </c>
      <c r="P52" s="311">
        <f>+'12.a'!P23/'12.a'!$R23</f>
        <v>0.3459907707934789</v>
      </c>
      <c r="Q52" s="201">
        <f>+'12.a'!Q23/'12.a'!$R23</f>
        <v>0</v>
      </c>
      <c r="R52" s="309">
        <f>+'12.a'!R23/'12.a'!$R23</f>
        <v>1</v>
      </c>
    </row>
    <row r="53" spans="2:18" ht="30" customHeight="1">
      <c r="B53" s="167" t="s">
        <v>15</v>
      </c>
      <c r="C53" s="41" t="s">
        <v>113</v>
      </c>
      <c r="D53" s="198">
        <f>+'12.a'!D24/'12.a'!$R24</f>
        <v>0</v>
      </c>
      <c r="E53" s="198">
        <f>+'12.a'!E24/'12.a'!$R24</f>
        <v>0</v>
      </c>
      <c r="F53" s="198">
        <f>+'12.a'!F24/'12.a'!$R24</f>
        <v>0</v>
      </c>
      <c r="G53" s="198">
        <f>+'12.a'!G24/'12.a'!$R24</f>
        <v>0.17893287454458773</v>
      </c>
      <c r="H53" s="198">
        <f>+'12.a'!H24/'12.a'!$R24</f>
        <v>0</v>
      </c>
      <c r="I53" s="198">
        <f>+'12.a'!I24/'12.a'!$R24</f>
        <v>0.52246673630483509</v>
      </c>
      <c r="J53" s="198">
        <f>+'12.a'!J24/'12.a'!$R24</f>
        <v>3.7134067820668297E-2</v>
      </c>
      <c r="K53" s="198">
        <f>+'12.a'!K24/'12.a'!$R24</f>
        <v>1.0779943294006075E-2</v>
      </c>
      <c r="L53" s="311">
        <f>+'12.a'!L24/'12.a'!$R24</f>
        <v>0.74931362196409712</v>
      </c>
      <c r="M53" s="198">
        <f>+'12.a'!M24/'12.a'!$R24</f>
        <v>6.7159450897571277E-2</v>
      </c>
      <c r="N53" s="198">
        <f>+'12.a'!N24/'12.a'!$R24</f>
        <v>0.18352692713833157</v>
      </c>
      <c r="O53" s="198">
        <f>+'12.a'!O24/'12.a'!$R24</f>
        <v>0</v>
      </c>
      <c r="P53" s="311">
        <f>+'12.a'!P24/'12.a'!$R24</f>
        <v>0.25068637803590282</v>
      </c>
      <c r="Q53" s="199">
        <f>+'12.a'!Q24/'12.a'!$R24</f>
        <v>0</v>
      </c>
      <c r="R53" s="309">
        <f>+'12.a'!R24/'12.a'!$R24</f>
        <v>1</v>
      </c>
    </row>
    <row r="54" spans="2:18" ht="30" customHeight="1">
      <c r="B54" s="396" t="s">
        <v>0</v>
      </c>
      <c r="C54" s="396"/>
      <c r="D54" s="310">
        <f>+'12.a'!D25/'12.a'!$R25</f>
        <v>7.0447214299646154E-3</v>
      </c>
      <c r="E54" s="310">
        <f>+'12.a'!E25/'12.a'!$R25</f>
        <v>1.5144002941691805E-3</v>
      </c>
      <c r="F54" s="310">
        <f>+'12.a'!F25/'12.a'!$R25</f>
        <v>6.0514561422147943E-2</v>
      </c>
      <c r="G54" s="310">
        <f>+'12.a'!G25/'12.a'!$R25</f>
        <v>0.25731353948291746</v>
      </c>
      <c r="H54" s="310">
        <f>+'12.a'!H25/'12.a'!$R25</f>
        <v>2.6755619569235984E-3</v>
      </c>
      <c r="I54" s="310">
        <f>+'12.a'!I25/'12.a'!$R25</f>
        <v>0.48067021695909584</v>
      </c>
      <c r="J54" s="310">
        <f>+'12.a'!J25/'12.a'!$R25</f>
        <v>3.2236158061525258E-2</v>
      </c>
      <c r="K54" s="310">
        <f>+'12.a'!K25/'12.a'!$R25</f>
        <v>5.093995400008231E-3</v>
      </c>
      <c r="L54" s="310">
        <f>+'12.a'!L25/'12.a'!$R25</f>
        <v>0.847063155006752</v>
      </c>
      <c r="M54" s="310">
        <f>+'12.a'!M25/'12.a'!$R25</f>
        <v>3.2521709661613128E-2</v>
      </c>
      <c r="N54" s="310">
        <f>+'12.a'!N25/'12.a'!$R25</f>
        <v>0.11941041439774305</v>
      </c>
      <c r="O54" s="310">
        <f>+'12.a'!O25/'12.a'!$R25</f>
        <v>1.1547395882833888E-4</v>
      </c>
      <c r="P54" s="310">
        <f>+'12.a'!P25/'12.a'!$R25</f>
        <v>0.15204759801818452</v>
      </c>
      <c r="Q54" s="310">
        <f>+'12.a'!Q25/'12.a'!$R25</f>
        <v>8.8924697506352407E-4</v>
      </c>
      <c r="R54" s="310">
        <f>+'12.a'!R25/'12.a'!$R25</f>
        <v>1</v>
      </c>
    </row>
  </sheetData>
  <mergeCells count="22">
    <mergeCell ref="Q37:Q38"/>
    <mergeCell ref="R37:R38"/>
    <mergeCell ref="B26:C26"/>
    <mergeCell ref="Q9:Q10"/>
    <mergeCell ref="R9:R10"/>
    <mergeCell ref="B9:B10"/>
    <mergeCell ref="D9:L9"/>
    <mergeCell ref="M9:P9"/>
    <mergeCell ref="C9:C10"/>
    <mergeCell ref="B28:E28"/>
    <mergeCell ref="B54:C54"/>
    <mergeCell ref="B37:B38"/>
    <mergeCell ref="C37:C38"/>
    <mergeCell ref="D37:L37"/>
    <mergeCell ref="M37:P37"/>
    <mergeCell ref="B5:R5"/>
    <mergeCell ref="B6:R6"/>
    <mergeCell ref="B7:R7"/>
    <mergeCell ref="B35:R35"/>
    <mergeCell ref="P2:R2"/>
    <mergeCell ref="Q30:R30"/>
    <mergeCell ref="B32:R32"/>
  </mergeCells>
  <phoneticPr fontId="20" type="noConversion"/>
  <hyperlinks>
    <hyperlink ref="B32" location="Índice!A1" display="Volver al índice"/>
    <hyperlink ref="Q30" location="'12.c'!A1" display="Siguiente   "/>
    <hyperlink ref="B30" location="'12.a'!A1" display="  Atrás "/>
    <hyperlink ref="R30" location="'12.c'!A1" display="'12.c'!A1"/>
  </hyperlinks>
  <pageMargins left="0.70000000000000007" right="0.70000000000000007" top="1.54" bottom="0.75000000000000011" header="0.6962992125984252" footer="0.30000000000000004"/>
  <pageSetup scale="3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3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63"/>
    <col min="2" max="2" width="24.83203125" style="163" customWidth="1"/>
    <col min="3" max="3" width="12.83203125" style="163"/>
    <col min="4" max="4" width="21.83203125" style="163" customWidth="1"/>
    <col min="5" max="5" width="12.83203125" style="163"/>
    <col min="6" max="6" width="20.83203125" style="163" customWidth="1"/>
    <col min="7" max="7" width="16.83203125" style="163" customWidth="1"/>
    <col min="8" max="8" width="17" style="163" customWidth="1"/>
    <col min="9" max="9" width="22.33203125" style="163" customWidth="1"/>
    <col min="10" max="10" width="21.6640625" style="163" customWidth="1"/>
    <col min="11" max="11" width="24.6640625" style="163" customWidth="1"/>
    <col min="12" max="16384" width="12.83203125" style="163"/>
  </cols>
  <sheetData>
    <row r="1" spans="2:32" s="31" customFormat="1" ht="30.75" customHeight="1"/>
    <row r="2" spans="2:32" s="31" customFormat="1" ht="62" customHeight="1">
      <c r="D2" s="32"/>
      <c r="F2" s="33"/>
      <c r="P2" s="355" t="s">
        <v>406</v>
      </c>
      <c r="Q2" s="355"/>
      <c r="R2" s="355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9" customFormat="1" ht="60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54"/>
      <c r="T5" s="54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2:32" s="8" customFormat="1" ht="30" customHeight="1">
      <c r="B6" s="398" t="s">
        <v>392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13"/>
      <c r="T6" s="13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2:32" ht="30" customHeight="1">
      <c r="B7" s="188"/>
    </row>
    <row r="8" spans="2:32" ht="30" customHeight="1">
      <c r="B8" s="393" t="s">
        <v>104</v>
      </c>
      <c r="C8" s="374" t="s">
        <v>112</v>
      </c>
      <c r="D8" s="391" t="s">
        <v>37</v>
      </c>
      <c r="E8" s="391"/>
      <c r="F8" s="391"/>
      <c r="G8" s="391"/>
      <c r="H8" s="391"/>
      <c r="I8" s="391"/>
      <c r="J8" s="391"/>
      <c r="K8" s="391"/>
      <c r="L8" s="391"/>
      <c r="M8" s="374" t="s">
        <v>72</v>
      </c>
      <c r="N8" s="374"/>
      <c r="O8" s="374"/>
      <c r="P8" s="374"/>
      <c r="Q8" s="391" t="s">
        <v>38</v>
      </c>
      <c r="R8" s="392" t="s">
        <v>20</v>
      </c>
      <c r="S8" s="153"/>
    </row>
    <row r="9" spans="2:32" ht="30" customHeight="1">
      <c r="B9" s="393"/>
      <c r="C9" s="374"/>
      <c r="D9" s="257" t="s">
        <v>100</v>
      </c>
      <c r="E9" s="257" t="s">
        <v>39</v>
      </c>
      <c r="F9" s="257" t="s">
        <v>29</v>
      </c>
      <c r="G9" s="45" t="s">
        <v>156</v>
      </c>
      <c r="H9" s="45" t="s">
        <v>157</v>
      </c>
      <c r="I9" s="45" t="s">
        <v>158</v>
      </c>
      <c r="J9" s="45" t="s">
        <v>159</v>
      </c>
      <c r="K9" s="45" t="s">
        <v>160</v>
      </c>
      <c r="L9" s="258" t="s">
        <v>107</v>
      </c>
      <c r="M9" s="45" t="s">
        <v>76</v>
      </c>
      <c r="N9" s="45" t="s">
        <v>161</v>
      </c>
      <c r="O9" s="45" t="s">
        <v>162</v>
      </c>
      <c r="P9" s="258" t="s">
        <v>107</v>
      </c>
      <c r="Q9" s="391"/>
      <c r="R9" s="392"/>
      <c r="S9" s="153"/>
    </row>
    <row r="10" spans="2:32" ht="30" customHeight="1">
      <c r="B10" s="167" t="s">
        <v>1</v>
      </c>
      <c r="C10" s="41" t="s">
        <v>113</v>
      </c>
      <c r="D10" s="190">
        <v>0</v>
      </c>
      <c r="E10" s="190">
        <v>0</v>
      </c>
      <c r="F10" s="190">
        <v>0</v>
      </c>
      <c r="G10" s="190">
        <v>1.2651827130430761E-2</v>
      </c>
      <c r="H10" s="190">
        <v>0</v>
      </c>
      <c r="I10" s="190">
        <v>0.56807291246975988</v>
      </c>
      <c r="J10" s="190">
        <v>4.6180523138419282E-3</v>
      </c>
      <c r="K10" s="190">
        <v>0</v>
      </c>
      <c r="L10" s="308">
        <f>+SUM(D10:K10)</f>
        <v>0.5853427919140326</v>
      </c>
      <c r="M10" s="190">
        <v>2.7404355042897115E-2</v>
      </c>
      <c r="N10" s="190">
        <v>0</v>
      </c>
      <c r="O10" s="190">
        <v>0</v>
      </c>
      <c r="P10" s="308">
        <f>+SUM(M10:O10)</f>
        <v>2.7404355042897115E-2</v>
      </c>
      <c r="Q10" s="191">
        <v>0</v>
      </c>
      <c r="R10" s="307">
        <f>+L10+P10+Q10</f>
        <v>0.61274714695692967</v>
      </c>
      <c r="S10" s="153"/>
      <c r="T10" s="189">
        <f>+R10-'3'!E9</f>
        <v>1.2747146956929689E-2</v>
      </c>
    </row>
    <row r="11" spans="2:32" ht="30" customHeight="1">
      <c r="B11" s="140" t="s">
        <v>2</v>
      </c>
      <c r="C11" s="42" t="s">
        <v>114</v>
      </c>
      <c r="D11" s="192">
        <v>0</v>
      </c>
      <c r="E11" s="192">
        <v>0</v>
      </c>
      <c r="F11" s="192">
        <v>0</v>
      </c>
      <c r="G11" s="192">
        <v>8.8904246278449645E-2</v>
      </c>
      <c r="H11" s="192">
        <v>0</v>
      </c>
      <c r="I11" s="192">
        <v>0.52147819830809394</v>
      </c>
      <c r="J11" s="192">
        <v>0.1160547022433789</v>
      </c>
      <c r="K11" s="192">
        <v>0</v>
      </c>
      <c r="L11" s="308">
        <f t="shared" ref="L11:L24" si="0">+SUM(D11:K11)</f>
        <v>0.72643714682992244</v>
      </c>
      <c r="M11" s="192">
        <v>0</v>
      </c>
      <c r="N11" s="192">
        <v>0</v>
      </c>
      <c r="O11" s="192">
        <v>0</v>
      </c>
      <c r="P11" s="308">
        <f t="shared" ref="P11:P24" si="1">+SUM(M11:O11)</f>
        <v>0</v>
      </c>
      <c r="Q11" s="193">
        <v>0</v>
      </c>
      <c r="R11" s="307">
        <f t="shared" ref="R11:R24" si="2">+L11+P11+Q11</f>
        <v>0.72643714682992244</v>
      </c>
      <c r="S11" s="153"/>
      <c r="T11" s="189">
        <f>+R11-'3'!E10</f>
        <v>2.6437146829922487E-2</v>
      </c>
    </row>
    <row r="12" spans="2:32" ht="30" customHeight="1">
      <c r="B12" s="167" t="s">
        <v>3</v>
      </c>
      <c r="C12" s="41" t="s">
        <v>115</v>
      </c>
      <c r="D12" s="190">
        <v>0</v>
      </c>
      <c r="E12" s="190">
        <v>0</v>
      </c>
      <c r="F12" s="190">
        <v>2.5627147168641178E-3</v>
      </c>
      <c r="G12" s="190">
        <v>0</v>
      </c>
      <c r="H12" s="190">
        <v>1.8616991808583904E-2</v>
      </c>
      <c r="I12" s="190">
        <v>0.601949791745511</v>
      </c>
      <c r="J12" s="190">
        <v>0</v>
      </c>
      <c r="K12" s="190">
        <v>0</v>
      </c>
      <c r="L12" s="308">
        <f t="shared" si="0"/>
        <v>0.62312949827095898</v>
      </c>
      <c r="M12" s="190">
        <v>0.1006347165988012</v>
      </c>
      <c r="N12" s="190">
        <v>7.3367884255140556E-2</v>
      </c>
      <c r="O12" s="190">
        <v>6.3804059053690452E-4</v>
      </c>
      <c r="P12" s="308">
        <f t="shared" si="1"/>
        <v>0.17464064144447866</v>
      </c>
      <c r="Q12" s="191">
        <v>0</v>
      </c>
      <c r="R12" s="307">
        <f t="shared" si="2"/>
        <v>0.79777013971543764</v>
      </c>
      <c r="S12" s="153"/>
      <c r="T12" s="189">
        <f>+R12-'3'!E11</f>
        <v>-2.2298602845624016E-3</v>
      </c>
    </row>
    <row r="13" spans="2:32" ht="30" customHeight="1">
      <c r="B13" s="140" t="s">
        <v>4</v>
      </c>
      <c r="C13" s="42" t="s">
        <v>116</v>
      </c>
      <c r="D13" s="192">
        <v>0</v>
      </c>
      <c r="E13" s="192">
        <v>4.4521898514558254E-2</v>
      </c>
      <c r="F13" s="192">
        <v>4.1536574273998463E-2</v>
      </c>
      <c r="G13" s="192">
        <v>0.37006383444222368</v>
      </c>
      <c r="H13" s="192">
        <v>0</v>
      </c>
      <c r="I13" s="192">
        <v>0.15709869904422696</v>
      </c>
      <c r="J13" s="192">
        <v>0</v>
      </c>
      <c r="K13" s="192">
        <v>0</v>
      </c>
      <c r="L13" s="308">
        <f t="shared" si="0"/>
        <v>0.61322100627500742</v>
      </c>
      <c r="M13" s="192">
        <v>0</v>
      </c>
      <c r="N13" s="192">
        <v>0.24686938421235663</v>
      </c>
      <c r="O13" s="192">
        <v>0</v>
      </c>
      <c r="P13" s="308">
        <f t="shared" si="1"/>
        <v>0.24686938421235663</v>
      </c>
      <c r="Q13" s="193">
        <v>0</v>
      </c>
      <c r="R13" s="307">
        <f t="shared" si="2"/>
        <v>0.86009039048736402</v>
      </c>
      <c r="S13" s="153"/>
      <c r="T13" s="189">
        <f>+R13-'3'!E12</f>
        <v>-3.9909609512636002E-2</v>
      </c>
    </row>
    <row r="14" spans="2:32" ht="30" customHeight="1">
      <c r="B14" s="167" t="s">
        <v>5</v>
      </c>
      <c r="C14" s="41" t="s">
        <v>117</v>
      </c>
      <c r="D14" s="190">
        <v>0</v>
      </c>
      <c r="E14" s="190">
        <v>0</v>
      </c>
      <c r="F14" s="190">
        <v>0</v>
      </c>
      <c r="G14" s="190">
        <v>0.84337031722081857</v>
      </c>
      <c r="H14" s="190">
        <v>0</v>
      </c>
      <c r="I14" s="190">
        <v>0.21118241018279191</v>
      </c>
      <c r="J14" s="190">
        <v>1.3877403792429382E-2</v>
      </c>
      <c r="K14" s="190">
        <v>0</v>
      </c>
      <c r="L14" s="308">
        <f t="shared" si="0"/>
        <v>1.0684301311960398</v>
      </c>
      <c r="M14" s="190">
        <v>3.4041219527534174E-3</v>
      </c>
      <c r="N14" s="190">
        <v>0.23388882796229296</v>
      </c>
      <c r="O14" s="190">
        <v>0</v>
      </c>
      <c r="P14" s="308">
        <f t="shared" si="1"/>
        <v>0.23729294991504638</v>
      </c>
      <c r="Q14" s="191">
        <v>0</v>
      </c>
      <c r="R14" s="307">
        <f t="shared" si="2"/>
        <v>1.3057230811110863</v>
      </c>
      <c r="S14" s="153"/>
      <c r="T14" s="189">
        <f>+R14-'3'!E13</f>
        <v>5.7230811110862145E-3</v>
      </c>
    </row>
    <row r="15" spans="2:32" ht="30" customHeight="1">
      <c r="B15" s="140" t="s">
        <v>6</v>
      </c>
      <c r="C15" s="42" t="s">
        <v>113</v>
      </c>
      <c r="D15" s="192">
        <v>0</v>
      </c>
      <c r="E15" s="192">
        <v>0</v>
      </c>
      <c r="F15" s="192">
        <v>0</v>
      </c>
      <c r="G15" s="192">
        <v>6.985179310428526E-3</v>
      </c>
      <c r="H15" s="192">
        <v>0</v>
      </c>
      <c r="I15" s="192">
        <v>0.28800431618382233</v>
      </c>
      <c r="J15" s="192">
        <v>7.7512462282095879E-2</v>
      </c>
      <c r="K15" s="192">
        <v>0.11928536976270251</v>
      </c>
      <c r="L15" s="308">
        <f t="shared" si="0"/>
        <v>0.4917873275390493</v>
      </c>
      <c r="M15" s="192">
        <v>0</v>
      </c>
      <c r="N15" s="192">
        <v>0</v>
      </c>
      <c r="O15" s="192">
        <v>0</v>
      </c>
      <c r="P15" s="308">
        <f t="shared" si="1"/>
        <v>0</v>
      </c>
      <c r="Q15" s="193">
        <v>0</v>
      </c>
      <c r="R15" s="307">
        <f t="shared" si="2"/>
        <v>0.4917873275390493</v>
      </c>
      <c r="S15" s="153"/>
      <c r="T15" s="189">
        <f>+R15-'3'!E14</f>
        <v>-8.2126724609506985E-3</v>
      </c>
    </row>
    <row r="16" spans="2:32" ht="30" customHeight="1">
      <c r="B16" s="167" t="s">
        <v>7</v>
      </c>
      <c r="C16" s="41" t="s">
        <v>117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0.63846608732305443</v>
      </c>
      <c r="J16" s="190">
        <v>0</v>
      </c>
      <c r="K16" s="190">
        <v>0</v>
      </c>
      <c r="L16" s="308">
        <f t="shared" si="0"/>
        <v>0.63846608732305443</v>
      </c>
      <c r="M16" s="190">
        <v>4.826410644244513E-2</v>
      </c>
      <c r="N16" s="190">
        <v>0</v>
      </c>
      <c r="O16" s="190">
        <v>0</v>
      </c>
      <c r="P16" s="308">
        <f t="shared" si="1"/>
        <v>4.826410644244513E-2</v>
      </c>
      <c r="Q16" s="191">
        <v>0</v>
      </c>
      <c r="R16" s="307">
        <f t="shared" si="2"/>
        <v>0.6867301937654996</v>
      </c>
      <c r="S16" s="153"/>
      <c r="T16" s="189">
        <f>+R16-'3'!E15</f>
        <v>-1.3269806234500359E-2</v>
      </c>
    </row>
    <row r="17" spans="1:25" ht="30" customHeight="1">
      <c r="B17" s="140" t="s">
        <v>8</v>
      </c>
      <c r="C17" s="42" t="s">
        <v>117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0.54247925105306871</v>
      </c>
      <c r="J17" s="192">
        <v>7.6755526313854933E-2</v>
      </c>
      <c r="K17" s="192">
        <v>0</v>
      </c>
      <c r="L17" s="308">
        <f t="shared" si="0"/>
        <v>0.61923477736692367</v>
      </c>
      <c r="M17" s="192">
        <v>0</v>
      </c>
      <c r="N17" s="192">
        <v>0</v>
      </c>
      <c r="O17" s="192">
        <v>0</v>
      </c>
      <c r="P17" s="308">
        <f t="shared" si="1"/>
        <v>0</v>
      </c>
      <c r="Q17" s="193">
        <v>0</v>
      </c>
      <c r="R17" s="307">
        <f t="shared" si="2"/>
        <v>0.61923477736692367</v>
      </c>
      <c r="S17" s="153"/>
      <c r="T17" s="189">
        <f>+R17-'3'!E16</f>
        <v>1.9234777366923694E-2</v>
      </c>
    </row>
    <row r="18" spans="1:25" ht="30" customHeight="1">
      <c r="B18" s="167" t="s">
        <v>9</v>
      </c>
      <c r="C18" s="41" t="s">
        <v>118</v>
      </c>
      <c r="D18" s="190">
        <v>2.1337749579463605E-2</v>
      </c>
      <c r="E18" s="190">
        <v>0</v>
      </c>
      <c r="F18" s="190">
        <v>0.44691385997650018</v>
      </c>
      <c r="G18" s="190">
        <v>0.36215230225476353</v>
      </c>
      <c r="H18" s="190">
        <v>0</v>
      </c>
      <c r="I18" s="190">
        <v>0.19581216603032625</v>
      </c>
      <c r="J18" s="190">
        <v>0</v>
      </c>
      <c r="K18" s="190">
        <v>0</v>
      </c>
      <c r="L18" s="308">
        <f t="shared" si="0"/>
        <v>1.0262160778410536</v>
      </c>
      <c r="M18" s="190">
        <v>0</v>
      </c>
      <c r="N18" s="190">
        <v>0</v>
      </c>
      <c r="O18" s="190">
        <v>0</v>
      </c>
      <c r="P18" s="308">
        <f t="shared" si="1"/>
        <v>0</v>
      </c>
      <c r="Q18" s="191">
        <v>0</v>
      </c>
      <c r="R18" s="307">
        <f t="shared" si="2"/>
        <v>1.0262160778410536</v>
      </c>
      <c r="S18" s="153"/>
      <c r="T18" s="189">
        <f>+R18-'3'!E17</f>
        <v>2.621607784105362E-2</v>
      </c>
    </row>
    <row r="19" spans="1:25" ht="30" customHeight="1">
      <c r="B19" s="140" t="s">
        <v>10</v>
      </c>
      <c r="C19" s="42" t="s">
        <v>119</v>
      </c>
      <c r="D19" s="192">
        <v>0</v>
      </c>
      <c r="E19" s="192">
        <v>0</v>
      </c>
      <c r="F19" s="192">
        <v>0</v>
      </c>
      <c r="G19" s="192">
        <v>3.9216632678918346E-2</v>
      </c>
      <c r="H19" s="192">
        <v>0</v>
      </c>
      <c r="I19" s="192">
        <v>0.7521403231450533</v>
      </c>
      <c r="J19" s="192">
        <v>2.0256899110687437E-3</v>
      </c>
      <c r="K19" s="192">
        <v>0</v>
      </c>
      <c r="L19" s="308">
        <f t="shared" si="0"/>
        <v>0.79338264573504047</v>
      </c>
      <c r="M19" s="192">
        <v>1.885415032640305E-3</v>
      </c>
      <c r="N19" s="192">
        <v>0</v>
      </c>
      <c r="O19" s="192">
        <v>0</v>
      </c>
      <c r="P19" s="308">
        <f t="shared" si="1"/>
        <v>1.885415032640305E-3</v>
      </c>
      <c r="Q19" s="193">
        <v>0</v>
      </c>
      <c r="R19" s="307">
        <f t="shared" si="2"/>
        <v>0.79526806076768075</v>
      </c>
      <c r="S19" s="153"/>
      <c r="T19" s="189">
        <f>+R19-'3'!E18</f>
        <v>-4.7319392323192933E-3</v>
      </c>
    </row>
    <row r="20" spans="1:25" ht="30" customHeight="1">
      <c r="B20" s="167" t="s">
        <v>11</v>
      </c>
      <c r="C20" s="41" t="s">
        <v>113</v>
      </c>
      <c r="D20" s="190">
        <v>0</v>
      </c>
      <c r="E20" s="190">
        <v>0</v>
      </c>
      <c r="F20" s="190">
        <v>0</v>
      </c>
      <c r="G20" s="190">
        <v>1.6419032473327867E-2</v>
      </c>
      <c r="H20" s="190">
        <v>0</v>
      </c>
      <c r="I20" s="190">
        <v>0.57317244127018552</v>
      </c>
      <c r="J20" s="190">
        <v>2.9703135301731638E-2</v>
      </c>
      <c r="K20" s="190">
        <v>0</v>
      </c>
      <c r="L20" s="308">
        <f t="shared" si="0"/>
        <v>0.61929460904524503</v>
      </c>
      <c r="M20" s="190">
        <v>4.4306506002524622E-2</v>
      </c>
      <c r="N20" s="190">
        <v>0</v>
      </c>
      <c r="O20" s="190">
        <v>0</v>
      </c>
      <c r="P20" s="308">
        <f t="shared" si="1"/>
        <v>4.4306506002524622E-2</v>
      </c>
      <c r="Q20" s="191">
        <v>0</v>
      </c>
      <c r="R20" s="307">
        <f t="shared" si="2"/>
        <v>0.66360111504776964</v>
      </c>
      <c r="S20" s="153"/>
      <c r="T20" s="189">
        <f>+R20-'3'!E19</f>
        <v>-3.6398884952230315E-2</v>
      </c>
    </row>
    <row r="21" spans="1:25" ht="30" customHeight="1">
      <c r="B21" s="140" t="s">
        <v>12</v>
      </c>
      <c r="C21" s="42" t="s">
        <v>113</v>
      </c>
      <c r="D21" s="192">
        <v>0</v>
      </c>
      <c r="E21" s="192">
        <v>0</v>
      </c>
      <c r="F21" s="192">
        <v>0.15257957270965292</v>
      </c>
      <c r="G21" s="192">
        <v>2.7224595810624173E-2</v>
      </c>
      <c r="H21" s="192">
        <v>0</v>
      </c>
      <c r="I21" s="192">
        <v>0.59338753174819425</v>
      </c>
      <c r="J21" s="192">
        <v>0</v>
      </c>
      <c r="K21" s="192">
        <v>0</v>
      </c>
      <c r="L21" s="308">
        <f t="shared" si="0"/>
        <v>0.77319170026847139</v>
      </c>
      <c r="M21" s="192">
        <v>2.8399894250438238E-2</v>
      </c>
      <c r="N21" s="192">
        <v>3.3248245973630339E-2</v>
      </c>
      <c r="O21" s="192">
        <v>2.0534349616807519E-4</v>
      </c>
      <c r="P21" s="308">
        <f t="shared" si="1"/>
        <v>6.1853483720236649E-2</v>
      </c>
      <c r="Q21" s="193">
        <v>7.6796596555505515E-3</v>
      </c>
      <c r="R21" s="307">
        <f t="shared" si="2"/>
        <v>0.84272484364425859</v>
      </c>
      <c r="S21" s="153"/>
      <c r="T21" s="189">
        <f>+R21-'3'!E20</f>
        <v>4.2724843644258548E-2</v>
      </c>
    </row>
    <row r="22" spans="1:25" ht="30" customHeight="1">
      <c r="B22" s="167" t="s">
        <v>13</v>
      </c>
      <c r="C22" s="41" t="s">
        <v>120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0.50292452192400672</v>
      </c>
      <c r="J22" s="190">
        <v>0</v>
      </c>
      <c r="K22" s="190">
        <v>0</v>
      </c>
      <c r="L22" s="308">
        <f t="shared" si="0"/>
        <v>0.50292452192400672</v>
      </c>
      <c r="M22" s="190">
        <v>2.8223365558635361E-3</v>
      </c>
      <c r="N22" s="190">
        <v>0</v>
      </c>
      <c r="O22" s="190">
        <v>0</v>
      </c>
      <c r="P22" s="308">
        <f t="shared" si="1"/>
        <v>2.8223365558635361E-3</v>
      </c>
      <c r="Q22" s="191">
        <v>0</v>
      </c>
      <c r="R22" s="307">
        <f t="shared" si="2"/>
        <v>0.50574685847987022</v>
      </c>
      <c r="S22" s="153"/>
      <c r="T22" s="189">
        <f>+R22-'3'!E21</f>
        <v>5.7468584798702205E-3</v>
      </c>
    </row>
    <row r="23" spans="1:25" ht="30" customHeight="1">
      <c r="B23" s="140" t="s">
        <v>14</v>
      </c>
      <c r="C23" s="42" t="s">
        <v>121</v>
      </c>
      <c r="D23" s="192">
        <v>7.7717672413793112E-2</v>
      </c>
      <c r="E23" s="192">
        <v>0</v>
      </c>
      <c r="F23" s="192">
        <v>0</v>
      </c>
      <c r="G23" s="192">
        <v>0</v>
      </c>
      <c r="H23" s="192">
        <v>0</v>
      </c>
      <c r="I23" s="192">
        <v>0.47616399548863542</v>
      </c>
      <c r="J23" s="192">
        <v>0.15036757752272695</v>
      </c>
      <c r="K23" s="192">
        <v>0</v>
      </c>
      <c r="L23" s="308">
        <f t="shared" si="0"/>
        <v>0.70424924542515543</v>
      </c>
      <c r="M23" s="192">
        <v>4.9975401438423863E-4</v>
      </c>
      <c r="N23" s="192">
        <v>0.37206951316706105</v>
      </c>
      <c r="O23" s="192">
        <v>0</v>
      </c>
      <c r="P23" s="308">
        <f t="shared" si="1"/>
        <v>0.37256926718144528</v>
      </c>
      <c r="Q23" s="193">
        <v>0</v>
      </c>
      <c r="R23" s="307">
        <f t="shared" si="2"/>
        <v>1.0768185126066008</v>
      </c>
      <c r="S23" s="153"/>
      <c r="T23" s="189">
        <f>+R23-'3'!E22</f>
        <v>-2.3181487393399314E-2</v>
      </c>
      <c r="X23" s="172"/>
      <c r="Y23" s="172"/>
    </row>
    <row r="24" spans="1:25" ht="30" customHeight="1">
      <c r="B24" s="167" t="s">
        <v>15</v>
      </c>
      <c r="C24" s="41" t="s">
        <v>113</v>
      </c>
      <c r="D24" s="190">
        <v>0</v>
      </c>
      <c r="E24" s="190">
        <v>0</v>
      </c>
      <c r="F24" s="190">
        <v>0</v>
      </c>
      <c r="G24" s="190">
        <v>0.11276392049391241</v>
      </c>
      <c r="H24" s="190">
        <v>0</v>
      </c>
      <c r="I24" s="190">
        <v>0.3292597722097812</v>
      </c>
      <c r="J24" s="190">
        <v>2.3401977316929258E-2</v>
      </c>
      <c r="K24" s="190">
        <v>6.7935457451742693E-3</v>
      </c>
      <c r="L24" s="308">
        <f t="shared" si="0"/>
        <v>0.47221921576579717</v>
      </c>
      <c r="M24" s="190">
        <v>4.2324044705051717E-2</v>
      </c>
      <c r="N24" s="190">
        <v>0.11565910329776712</v>
      </c>
      <c r="O24" s="190">
        <v>0</v>
      </c>
      <c r="P24" s="308">
        <f t="shared" si="1"/>
        <v>0.15798314800281882</v>
      </c>
      <c r="Q24" s="191">
        <v>0</v>
      </c>
      <c r="R24" s="307">
        <f t="shared" si="2"/>
        <v>0.63020236376861605</v>
      </c>
      <c r="S24" s="153"/>
      <c r="T24" s="189">
        <f>+R24-'3'!E23</f>
        <v>3.020236376861607E-2</v>
      </c>
    </row>
    <row r="25" spans="1:25" ht="30" customHeight="1">
      <c r="B25" s="390" t="s">
        <v>0</v>
      </c>
      <c r="C25" s="390"/>
      <c r="D25" s="306">
        <f t="shared" ref="D25:R25" si="3">+AVERAGE(D10:D24)</f>
        <v>6.6036947995504478E-3</v>
      </c>
      <c r="E25" s="306">
        <f t="shared" si="3"/>
        <v>2.9681265676372169E-3</v>
      </c>
      <c r="F25" s="306">
        <f t="shared" si="3"/>
        <v>4.2906181445134375E-2</v>
      </c>
      <c r="G25" s="306">
        <f t="shared" si="3"/>
        <v>0.12531679253959316</v>
      </c>
      <c r="H25" s="306">
        <f t="shared" si="3"/>
        <v>1.2411327872389269E-3</v>
      </c>
      <c r="I25" s="306">
        <f t="shared" si="3"/>
        <v>0.46343949454176742</v>
      </c>
      <c r="J25" s="306">
        <f t="shared" si="3"/>
        <v>3.2954435133203841E-2</v>
      </c>
      <c r="K25" s="306">
        <f t="shared" si="3"/>
        <v>8.4052610338584514E-3</v>
      </c>
      <c r="L25" s="306">
        <f t="shared" si="3"/>
        <v>0.68383511884798387</v>
      </c>
      <c r="M25" s="306">
        <f t="shared" si="3"/>
        <v>1.9996350039853301E-2</v>
      </c>
      <c r="N25" s="306">
        <f t="shared" si="3"/>
        <v>7.1673530591216575E-2</v>
      </c>
      <c r="O25" s="306">
        <f t="shared" si="3"/>
        <v>5.6225605780331982E-5</v>
      </c>
      <c r="P25" s="306">
        <f t="shared" si="3"/>
        <v>9.1726106236850208E-2</v>
      </c>
      <c r="Q25" s="306">
        <f t="shared" si="3"/>
        <v>5.1197731037003679E-4</v>
      </c>
      <c r="R25" s="306">
        <f t="shared" si="3"/>
        <v>0.77607320239520416</v>
      </c>
      <c r="S25" s="153"/>
      <c r="T25" s="189">
        <f>+R25-'3'!E24</f>
        <v>2.7398690618708477E-3</v>
      </c>
    </row>
    <row r="26" spans="1:25" ht="30" customHeight="1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</row>
    <row r="27" spans="1:25" ht="24" customHeight="1">
      <c r="B27" s="371" t="s">
        <v>380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</row>
    <row r="28" spans="1:25" ht="30" customHeight="1">
      <c r="A28" s="2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</row>
    <row r="29" spans="1:25" s="340" customFormat="1" ht="30" customHeight="1">
      <c r="B29" s="341" t="s">
        <v>332</v>
      </c>
      <c r="C29" s="341"/>
      <c r="D29" s="341"/>
      <c r="E29" s="341"/>
      <c r="F29" s="341"/>
      <c r="G29" s="341"/>
      <c r="Q29" s="389" t="s">
        <v>336</v>
      </c>
      <c r="R29" s="389"/>
    </row>
    <row r="30" spans="1:25" s="8" customFormat="1" ht="30" customHeight="1">
      <c r="B30" s="37"/>
    </row>
    <row r="31" spans="1:25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</row>
    <row r="32" spans="1:25" ht="30" customHeight="1">
      <c r="A32" s="24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</row>
    <row r="33" spans="2:19" ht="30" customHeight="1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</row>
  </sheetData>
  <mergeCells count="13">
    <mergeCell ref="B31:R31"/>
    <mergeCell ref="B27:T27"/>
    <mergeCell ref="P2:R2"/>
    <mergeCell ref="B5:R5"/>
    <mergeCell ref="B6:R6"/>
    <mergeCell ref="Q29:R29"/>
    <mergeCell ref="B25:C25"/>
    <mergeCell ref="Q8:Q9"/>
    <mergeCell ref="R8:R9"/>
    <mergeCell ref="B8:B9"/>
    <mergeCell ref="D8:L8"/>
    <mergeCell ref="M8:P8"/>
    <mergeCell ref="C8:C9"/>
  </mergeCells>
  <phoneticPr fontId="20" type="noConversion"/>
  <hyperlinks>
    <hyperlink ref="B31" location="Índice!A1" display="Volver al índice"/>
    <hyperlink ref="Q29" location="'12.d'!A1" display="Siguiente   "/>
    <hyperlink ref="B29" location="'12.b'!A1" display="  Atrás "/>
    <hyperlink ref="R29" location="'12.d'!A1" display="'12.d'!A1"/>
  </hyperlinks>
  <pageMargins left="0.70000000000000007" right="0.70000000000000007" top="1.54" bottom="0.75000000000000011" header="0.6962992125984252" footer="0.30000000000000004"/>
  <pageSetup scale="3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4"/>
  <sheetViews>
    <sheetView showGridLines="0" showZeros="0" workbookViewId="0"/>
  </sheetViews>
  <sheetFormatPr baseColWidth="10" defaultColWidth="9.1640625" defaultRowHeight="30" customHeight="1" x14ac:dyDescent="0"/>
  <cols>
    <col min="1" max="1" width="9.1640625" style="7"/>
    <col min="2" max="2" width="27.6640625" style="7" customWidth="1"/>
    <col min="3" max="3" width="19.1640625" style="7" customWidth="1"/>
    <col min="4" max="4" width="21.1640625" style="7" customWidth="1"/>
    <col min="5" max="5" width="10.83203125" style="7" customWidth="1"/>
    <col min="6" max="6" width="18.5" style="7" customWidth="1"/>
    <col min="7" max="7" width="17.83203125" style="7" customWidth="1"/>
    <col min="8" max="8" width="16.6640625" style="7" customWidth="1"/>
    <col min="9" max="9" width="20.1640625" style="7" customWidth="1"/>
    <col min="10" max="11" width="22.5" style="7" customWidth="1"/>
    <col min="12" max="12" width="12.1640625" style="7" customWidth="1"/>
    <col min="13" max="13" width="11.6640625" style="7" customWidth="1"/>
    <col min="14" max="14" width="12.1640625" style="7" customWidth="1"/>
    <col min="15" max="15" width="13" style="7" customWidth="1"/>
    <col min="16" max="16" width="8.83203125" style="7" customWidth="1"/>
    <col min="17" max="17" width="9.5" style="7" customWidth="1"/>
    <col min="18" max="19" width="7.83203125" style="7" bestFit="1" customWidth="1"/>
    <col min="20" max="20" width="6.6640625" style="7" bestFit="1" customWidth="1"/>
    <col min="21" max="21" width="10.1640625" style="7" bestFit="1" customWidth="1"/>
    <col min="22" max="22" width="10.33203125" style="7" bestFit="1" customWidth="1"/>
    <col min="23" max="24" width="8.6640625" style="7" bestFit="1" customWidth="1"/>
    <col min="25" max="25" width="9.5" style="7" bestFit="1" customWidth="1"/>
    <col min="26" max="16384" width="9.1640625" style="7"/>
  </cols>
  <sheetData>
    <row r="1" spans="2:32" s="31" customFormat="1" ht="30.75" customHeight="1"/>
    <row r="2" spans="2:32" s="31" customFormat="1" ht="62" customHeight="1">
      <c r="D2" s="32"/>
      <c r="F2" s="33"/>
      <c r="M2" s="355" t="s">
        <v>406</v>
      </c>
      <c r="N2" s="355"/>
      <c r="O2" s="355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9" customFormat="1" ht="60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10"/>
      <c r="Q5" s="10"/>
      <c r="R5" s="10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2:32" s="8" customFormat="1" ht="30" customHeight="1">
      <c r="B6" s="388" t="s">
        <v>391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13"/>
      <c r="Q6" s="13"/>
      <c r="R6" s="14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2:32" s="175" customFormat="1" ht="30" customHeight="1">
      <c r="B7" s="18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77"/>
      <c r="P7" s="177"/>
    </row>
    <row r="8" spans="2:32" ht="30" customHeight="1">
      <c r="B8" s="399" t="s">
        <v>104</v>
      </c>
      <c r="C8" s="374" t="s">
        <v>112</v>
      </c>
      <c r="D8" s="399" t="s">
        <v>37</v>
      </c>
      <c r="E8" s="399"/>
      <c r="F8" s="399"/>
      <c r="G8" s="399"/>
      <c r="H8" s="399"/>
      <c r="I8" s="399"/>
      <c r="J8" s="399"/>
      <c r="K8" s="399"/>
      <c r="L8" s="399" t="s">
        <v>72</v>
      </c>
      <c r="M8" s="399"/>
      <c r="N8" s="399"/>
      <c r="O8" s="399" t="s">
        <v>38</v>
      </c>
      <c r="P8" s="143"/>
    </row>
    <row r="9" spans="2:32" ht="30" customHeight="1">
      <c r="B9" s="399"/>
      <c r="C9" s="374"/>
      <c r="D9" s="257" t="s">
        <v>100</v>
      </c>
      <c r="E9" s="257" t="s">
        <v>39</v>
      </c>
      <c r="F9" s="257" t="s">
        <v>29</v>
      </c>
      <c r="G9" s="257" t="s">
        <v>156</v>
      </c>
      <c r="H9" s="257" t="s">
        <v>157</v>
      </c>
      <c r="I9" s="45" t="s">
        <v>158</v>
      </c>
      <c r="J9" s="45" t="s">
        <v>159</v>
      </c>
      <c r="K9" s="45" t="s">
        <v>160</v>
      </c>
      <c r="L9" s="257" t="s">
        <v>76</v>
      </c>
      <c r="M9" s="257" t="s">
        <v>161</v>
      </c>
      <c r="N9" s="257" t="s">
        <v>162</v>
      </c>
      <c r="O9" s="399"/>
      <c r="P9" s="143"/>
    </row>
    <row r="10" spans="2:32" ht="30" customHeight="1">
      <c r="B10" s="167" t="s">
        <v>1</v>
      </c>
      <c r="C10" s="41" t="s">
        <v>113</v>
      </c>
      <c r="D10" s="186"/>
      <c r="E10" s="186"/>
      <c r="F10" s="186"/>
      <c r="G10" s="186">
        <v>20</v>
      </c>
      <c r="H10" s="186"/>
      <c r="I10" s="186">
        <v>39</v>
      </c>
      <c r="J10" s="186">
        <v>39</v>
      </c>
      <c r="K10" s="186"/>
      <c r="L10" s="186">
        <v>35</v>
      </c>
      <c r="M10" s="186"/>
      <c r="N10" s="186"/>
      <c r="O10" s="186"/>
      <c r="P10" s="143"/>
    </row>
    <row r="11" spans="2:32" ht="30" customHeight="1">
      <c r="B11" s="140" t="s">
        <v>2</v>
      </c>
      <c r="C11" s="42" t="s">
        <v>114</v>
      </c>
      <c r="D11" s="187"/>
      <c r="E11" s="187"/>
      <c r="F11" s="187"/>
      <c r="G11" s="187">
        <v>73</v>
      </c>
      <c r="H11" s="187"/>
      <c r="I11" s="187">
        <v>73</v>
      </c>
      <c r="J11" s="187">
        <v>62</v>
      </c>
      <c r="K11" s="187"/>
      <c r="L11" s="187"/>
      <c r="M11" s="187"/>
      <c r="N11" s="187"/>
      <c r="O11" s="187"/>
      <c r="P11" s="143"/>
    </row>
    <row r="12" spans="2:32" ht="30" customHeight="1">
      <c r="B12" s="167" t="s">
        <v>3</v>
      </c>
      <c r="C12" s="41" t="s">
        <v>115</v>
      </c>
      <c r="D12" s="186"/>
      <c r="E12" s="186"/>
      <c r="F12" s="186">
        <v>76</v>
      </c>
      <c r="G12" s="186"/>
      <c r="H12" s="186">
        <v>40</v>
      </c>
      <c r="I12" s="186">
        <v>36</v>
      </c>
      <c r="J12" s="186"/>
      <c r="K12" s="186"/>
      <c r="L12" s="186">
        <v>42</v>
      </c>
      <c r="M12" s="186">
        <v>25</v>
      </c>
      <c r="N12" s="186">
        <v>23</v>
      </c>
      <c r="O12" s="186"/>
      <c r="P12" s="143"/>
    </row>
    <row r="13" spans="2:32" ht="30" customHeight="1">
      <c r="B13" s="140" t="s">
        <v>4</v>
      </c>
      <c r="C13" s="42" t="s">
        <v>116</v>
      </c>
      <c r="D13" s="187"/>
      <c r="E13" s="187">
        <v>49</v>
      </c>
      <c r="F13" s="187">
        <v>54</v>
      </c>
      <c r="G13" s="187">
        <v>54</v>
      </c>
      <c r="H13" s="187"/>
      <c r="I13" s="187">
        <v>67</v>
      </c>
      <c r="J13" s="187"/>
      <c r="K13" s="187"/>
      <c r="L13" s="187"/>
      <c r="M13" s="187">
        <v>20</v>
      </c>
      <c r="N13" s="187"/>
      <c r="O13" s="187"/>
      <c r="P13" s="143"/>
    </row>
    <row r="14" spans="2:32" ht="30" customHeight="1">
      <c r="B14" s="167" t="s">
        <v>5</v>
      </c>
      <c r="C14" s="41" t="s">
        <v>117</v>
      </c>
      <c r="D14" s="186"/>
      <c r="E14" s="186"/>
      <c r="F14" s="186"/>
      <c r="G14" s="186">
        <v>45</v>
      </c>
      <c r="H14" s="186"/>
      <c r="I14" s="186">
        <v>50</v>
      </c>
      <c r="J14" s="186">
        <v>50</v>
      </c>
      <c r="K14" s="186"/>
      <c r="L14" s="186">
        <v>40</v>
      </c>
      <c r="M14" s="186">
        <v>40</v>
      </c>
      <c r="N14" s="186"/>
      <c r="O14" s="186"/>
      <c r="P14" s="143"/>
    </row>
    <row r="15" spans="2:32" ht="30" customHeight="1">
      <c r="B15" s="140" t="s">
        <v>6</v>
      </c>
      <c r="C15" s="42" t="s">
        <v>113</v>
      </c>
      <c r="D15" s="187"/>
      <c r="E15" s="187"/>
      <c r="F15" s="187"/>
      <c r="G15" s="187">
        <v>25</v>
      </c>
      <c r="H15" s="187"/>
      <c r="I15" s="187">
        <v>38.790895395758454</v>
      </c>
      <c r="J15" s="187">
        <v>31.032716316606766</v>
      </c>
      <c r="K15" s="187">
        <v>31.032716316606766</v>
      </c>
      <c r="L15" s="187"/>
      <c r="M15" s="187"/>
      <c r="N15" s="187"/>
      <c r="O15" s="187"/>
      <c r="P15" s="143"/>
    </row>
    <row r="16" spans="2:32" ht="30" customHeight="1">
      <c r="B16" s="167" t="s">
        <v>7</v>
      </c>
      <c r="C16" s="41" t="s">
        <v>117</v>
      </c>
      <c r="D16" s="186"/>
      <c r="E16" s="186"/>
      <c r="F16" s="186"/>
      <c r="G16" s="186"/>
      <c r="H16" s="186"/>
      <c r="I16" s="186">
        <v>47.75</v>
      </c>
      <c r="J16" s="186"/>
      <c r="K16" s="186"/>
      <c r="L16" s="186">
        <v>35</v>
      </c>
      <c r="M16" s="186"/>
      <c r="N16" s="186"/>
      <c r="O16" s="186"/>
      <c r="P16" s="143"/>
    </row>
    <row r="17" spans="1:18" ht="30" customHeight="1">
      <c r="B17" s="140" t="s">
        <v>8</v>
      </c>
      <c r="C17" s="42" t="s">
        <v>117</v>
      </c>
      <c r="D17" s="187"/>
      <c r="E17" s="187"/>
      <c r="F17" s="187"/>
      <c r="G17" s="187"/>
      <c r="H17" s="187"/>
      <c r="I17" s="187">
        <v>52.23</v>
      </c>
      <c r="J17" s="187">
        <v>52.23</v>
      </c>
      <c r="K17" s="187"/>
      <c r="L17" s="187"/>
      <c r="M17" s="187"/>
      <c r="N17" s="187"/>
      <c r="O17" s="187"/>
      <c r="P17" s="143"/>
    </row>
    <row r="18" spans="1:18" ht="30" customHeight="1">
      <c r="B18" s="167" t="s">
        <v>9</v>
      </c>
      <c r="C18" s="41" t="s">
        <v>118</v>
      </c>
      <c r="D18" s="186">
        <v>29</v>
      </c>
      <c r="E18" s="186"/>
      <c r="F18" s="186">
        <v>60</v>
      </c>
      <c r="G18" s="186">
        <v>60</v>
      </c>
      <c r="H18" s="186"/>
      <c r="I18" s="186">
        <v>60</v>
      </c>
      <c r="J18" s="186"/>
      <c r="K18" s="186"/>
      <c r="L18" s="186"/>
      <c r="M18" s="186"/>
      <c r="N18" s="186"/>
      <c r="O18" s="186"/>
      <c r="P18" s="143"/>
    </row>
    <row r="19" spans="1:18" ht="30" customHeight="1">
      <c r="B19" s="140" t="s">
        <v>10</v>
      </c>
      <c r="C19" s="42" t="s">
        <v>119</v>
      </c>
      <c r="D19" s="187"/>
      <c r="E19" s="187"/>
      <c r="F19" s="187"/>
      <c r="G19" s="187"/>
      <c r="H19" s="187"/>
      <c r="I19" s="187">
        <v>35.67</v>
      </c>
      <c r="J19" s="187">
        <v>35.67</v>
      </c>
      <c r="K19" s="187"/>
      <c r="L19" s="187">
        <v>25</v>
      </c>
      <c r="M19" s="187"/>
      <c r="N19" s="187"/>
      <c r="O19" s="187"/>
      <c r="P19" s="143"/>
    </row>
    <row r="20" spans="1:18" ht="30" customHeight="1">
      <c r="B20" s="167" t="s">
        <v>11</v>
      </c>
      <c r="C20" s="41" t="s">
        <v>113</v>
      </c>
      <c r="D20" s="186"/>
      <c r="E20" s="186"/>
      <c r="F20" s="186"/>
      <c r="G20" s="186">
        <v>30</v>
      </c>
      <c r="H20" s="186"/>
      <c r="I20" s="186">
        <v>35.646298943719479</v>
      </c>
      <c r="J20" s="186">
        <v>35.646298943719479</v>
      </c>
      <c r="K20" s="186"/>
      <c r="L20" s="186">
        <v>25</v>
      </c>
      <c r="M20" s="186"/>
      <c r="N20" s="186"/>
      <c r="O20" s="186"/>
      <c r="P20" s="143"/>
    </row>
    <row r="21" spans="1:18" ht="30" customHeight="1">
      <c r="B21" s="140" t="s">
        <v>12</v>
      </c>
      <c r="C21" s="42" t="s">
        <v>113</v>
      </c>
      <c r="D21" s="187"/>
      <c r="E21" s="187"/>
      <c r="F21" s="187">
        <v>31</v>
      </c>
      <c r="G21" s="187">
        <v>39.806702541804015</v>
      </c>
      <c r="H21" s="187"/>
      <c r="I21" s="187">
        <v>49.758378177255018</v>
      </c>
      <c r="J21" s="187"/>
      <c r="K21" s="187"/>
      <c r="L21" s="187">
        <v>44.855026906353011</v>
      </c>
      <c r="M21" s="187">
        <v>16</v>
      </c>
      <c r="N21" s="187">
        <v>20</v>
      </c>
      <c r="O21" s="187">
        <v>30</v>
      </c>
      <c r="P21" s="143"/>
    </row>
    <row r="22" spans="1:18" ht="30" customHeight="1">
      <c r="B22" s="167" t="s">
        <v>13</v>
      </c>
      <c r="C22" s="41" t="s">
        <v>120</v>
      </c>
      <c r="D22" s="186"/>
      <c r="E22" s="186"/>
      <c r="F22" s="186"/>
      <c r="G22" s="186"/>
      <c r="H22" s="186"/>
      <c r="I22" s="186">
        <v>57</v>
      </c>
      <c r="J22" s="186"/>
      <c r="K22" s="186"/>
      <c r="L22" s="186">
        <v>43</v>
      </c>
      <c r="M22" s="186"/>
      <c r="N22" s="186"/>
      <c r="O22" s="186"/>
      <c r="P22" s="143"/>
    </row>
    <row r="23" spans="1:18" ht="30" customHeight="1">
      <c r="B23" s="140" t="s">
        <v>14</v>
      </c>
      <c r="C23" s="42" t="s">
        <v>121</v>
      </c>
      <c r="D23" s="187">
        <v>23</v>
      </c>
      <c r="E23" s="187"/>
      <c r="F23" s="187"/>
      <c r="G23" s="187"/>
      <c r="H23" s="187"/>
      <c r="I23" s="187">
        <v>47</v>
      </c>
      <c r="J23" s="187">
        <v>47</v>
      </c>
      <c r="K23" s="187"/>
      <c r="L23" s="187">
        <v>31.2</v>
      </c>
      <c r="M23" s="187">
        <v>29</v>
      </c>
      <c r="N23" s="187"/>
      <c r="O23" s="187"/>
      <c r="P23" s="143"/>
    </row>
    <row r="24" spans="1:18" ht="30" customHeight="1">
      <c r="B24" s="167" t="s">
        <v>15</v>
      </c>
      <c r="C24" s="41" t="s">
        <v>113</v>
      </c>
      <c r="D24" s="186"/>
      <c r="E24" s="186"/>
      <c r="F24" s="186"/>
      <c r="G24" s="186">
        <v>39.806702541804015</v>
      </c>
      <c r="H24" s="186"/>
      <c r="I24" s="186">
        <v>49.758378177255018</v>
      </c>
      <c r="J24" s="186">
        <v>49.758378177255018</v>
      </c>
      <c r="K24" s="186">
        <v>49.758378177255018</v>
      </c>
      <c r="L24" s="186">
        <v>44.855026906353011</v>
      </c>
      <c r="M24" s="186">
        <v>37.379189088627513</v>
      </c>
      <c r="N24" s="186"/>
      <c r="O24" s="186"/>
      <c r="P24" s="143"/>
    </row>
    <row r="25" spans="1:18" ht="30" customHeight="1">
      <c r="B25" s="400" t="s">
        <v>67</v>
      </c>
      <c r="C25" s="400"/>
      <c r="D25" s="305">
        <f t="shared" ref="D25:O25" si="0">+AVERAGE(D10:D24)</f>
        <v>26</v>
      </c>
      <c r="E25" s="305">
        <f t="shared" si="0"/>
        <v>49</v>
      </c>
      <c r="F25" s="305">
        <f t="shared" si="0"/>
        <v>55.25</v>
      </c>
      <c r="G25" s="305">
        <f t="shared" si="0"/>
        <v>42.957045009289786</v>
      </c>
      <c r="H25" s="305">
        <f t="shared" si="0"/>
        <v>40</v>
      </c>
      <c r="I25" s="305">
        <f t="shared" si="0"/>
        <v>49.240263379599206</v>
      </c>
      <c r="J25" s="305">
        <f t="shared" si="0"/>
        <v>44.704154826397911</v>
      </c>
      <c r="K25" s="305">
        <f t="shared" si="0"/>
        <v>40.395547246930889</v>
      </c>
      <c r="L25" s="305">
        <f t="shared" si="0"/>
        <v>36.591005381270605</v>
      </c>
      <c r="M25" s="305">
        <f t="shared" si="0"/>
        <v>27.896531514771254</v>
      </c>
      <c r="N25" s="305">
        <f t="shared" si="0"/>
        <v>21.5</v>
      </c>
      <c r="O25" s="305">
        <f t="shared" si="0"/>
        <v>30</v>
      </c>
      <c r="P25" s="143"/>
    </row>
    <row r="26" spans="1:18" ht="30" customHeight="1">
      <c r="B26" s="184"/>
      <c r="C26" s="184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43"/>
    </row>
    <row r="27" spans="1:18" ht="25" customHeight="1">
      <c r="B27" s="371" t="s">
        <v>380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143"/>
    </row>
    <row r="28" spans="1:18" ht="30" customHeight="1">
      <c r="A28" s="2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pans="1:18" s="340" customFormat="1" ht="30" customHeight="1">
      <c r="B29" s="341" t="s">
        <v>347</v>
      </c>
      <c r="C29" s="341"/>
      <c r="D29" s="341"/>
      <c r="E29" s="341"/>
      <c r="F29" s="341"/>
      <c r="G29" s="341"/>
      <c r="N29" s="401" t="s">
        <v>336</v>
      </c>
      <c r="O29" s="401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8"/>
      <c r="Q31" s="38"/>
      <c r="R31" s="38"/>
    </row>
    <row r="32" spans="1:18" ht="30" customHeight="1">
      <c r="A32" s="24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2:16" ht="30" customHeight="1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</row>
    <row r="34" spans="2:16" ht="30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</row>
  </sheetData>
  <mergeCells count="12">
    <mergeCell ref="B5:O5"/>
    <mergeCell ref="B6:O6"/>
    <mergeCell ref="B27:O27"/>
    <mergeCell ref="M2:O2"/>
    <mergeCell ref="N29:O29"/>
    <mergeCell ref="B31:O31"/>
    <mergeCell ref="O8:O9"/>
    <mergeCell ref="C8:C9"/>
    <mergeCell ref="B25:C25"/>
    <mergeCell ref="B8:B9"/>
    <mergeCell ref="D8:K8"/>
    <mergeCell ref="L8:N8"/>
  </mergeCells>
  <phoneticPr fontId="20" type="noConversion"/>
  <hyperlinks>
    <hyperlink ref="B31" location="Índice!A1" display="Volver al índice"/>
    <hyperlink ref="N29" location="'12.e'!A1" display="Siguiente   "/>
    <hyperlink ref="B29" location="'12.c'!A1" display="  Atrás "/>
    <hyperlink ref="O29" location="'12.e'!A1" display="'12.e'!A1"/>
  </hyperlinks>
  <pageMargins left="0.70000000000000007" right="0.70000000000000007" top="1.54" bottom="0.75000000000000011" header="0.6962992125984252" footer="0.30000000000000004"/>
  <pageSetup scale="4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53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7"/>
    <col min="2" max="2" width="26" style="7" customWidth="1"/>
    <col min="3" max="3" width="18.33203125" style="7" customWidth="1"/>
    <col min="4" max="4" width="22.1640625" style="7" customWidth="1"/>
    <col min="5" max="5" width="12.83203125" style="7"/>
    <col min="6" max="6" width="20.6640625" style="7" customWidth="1"/>
    <col min="7" max="7" width="19" style="7" customWidth="1"/>
    <col min="8" max="8" width="18.33203125" style="7" customWidth="1"/>
    <col min="9" max="9" width="21.83203125" style="7" customWidth="1"/>
    <col min="10" max="10" width="24.5" style="7" customWidth="1"/>
    <col min="11" max="11" width="26.33203125" style="7" customWidth="1"/>
    <col min="12" max="12" width="19" style="7" customWidth="1"/>
    <col min="13" max="15" width="12.83203125" style="7"/>
    <col min="16" max="16" width="20" style="7" customWidth="1"/>
    <col min="17" max="16384" width="12.83203125" style="7"/>
  </cols>
  <sheetData>
    <row r="1" spans="2:32" s="31" customFormat="1" ht="30.75" customHeight="1"/>
    <row r="2" spans="2:32" s="31" customFormat="1" ht="62" customHeight="1">
      <c r="D2" s="32"/>
      <c r="F2" s="33"/>
      <c r="P2" s="355" t="s">
        <v>406</v>
      </c>
      <c r="Q2" s="355"/>
      <c r="R2" s="355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9" customFormat="1" ht="60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2:32" s="8" customFormat="1" ht="30" customHeight="1">
      <c r="B6" s="388" t="s">
        <v>390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2:32" s="175" customFormat="1" ht="30" customHeight="1">
      <c r="B7" s="17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32" ht="30" customHeight="1">
      <c r="B8" s="399" t="s">
        <v>104</v>
      </c>
      <c r="C8" s="374" t="s">
        <v>112</v>
      </c>
      <c r="D8" s="391" t="s">
        <v>37</v>
      </c>
      <c r="E8" s="391"/>
      <c r="F8" s="391"/>
      <c r="G8" s="391"/>
      <c r="H8" s="391"/>
      <c r="I8" s="391"/>
      <c r="J8" s="391"/>
      <c r="K8" s="391"/>
      <c r="L8" s="391"/>
      <c r="M8" s="374" t="s">
        <v>72</v>
      </c>
      <c r="N8" s="374"/>
      <c r="O8" s="374"/>
      <c r="P8" s="374"/>
      <c r="Q8" s="393" t="s">
        <v>38</v>
      </c>
      <c r="R8" s="405" t="s">
        <v>20</v>
      </c>
    </row>
    <row r="9" spans="2:32" ht="30" customHeight="1">
      <c r="B9" s="399"/>
      <c r="C9" s="374"/>
      <c r="D9" s="257" t="s">
        <v>100</v>
      </c>
      <c r="E9" s="257" t="s">
        <v>39</v>
      </c>
      <c r="F9" s="257" t="s">
        <v>29</v>
      </c>
      <c r="G9" s="45" t="s">
        <v>156</v>
      </c>
      <c r="H9" s="45" t="s">
        <v>157</v>
      </c>
      <c r="I9" s="45" t="s">
        <v>158</v>
      </c>
      <c r="J9" s="45" t="s">
        <v>159</v>
      </c>
      <c r="K9" s="45" t="s">
        <v>160</v>
      </c>
      <c r="L9" s="258" t="s">
        <v>107</v>
      </c>
      <c r="M9" s="45" t="s">
        <v>76</v>
      </c>
      <c r="N9" s="45" t="s">
        <v>161</v>
      </c>
      <c r="O9" s="45" t="s">
        <v>162</v>
      </c>
      <c r="P9" s="258" t="s">
        <v>107</v>
      </c>
      <c r="Q9" s="393"/>
      <c r="R9" s="405"/>
    </row>
    <row r="10" spans="2:32" ht="30" customHeight="1">
      <c r="B10" s="167" t="s">
        <v>1</v>
      </c>
      <c r="C10" s="41" t="s">
        <v>113</v>
      </c>
      <c r="D10" s="180">
        <v>0</v>
      </c>
      <c r="E10" s="180"/>
      <c r="F10" s="180"/>
      <c r="G10" s="180">
        <v>20256.410256410254</v>
      </c>
      <c r="H10" s="180"/>
      <c r="I10" s="180">
        <v>1773568.3400688018</v>
      </c>
      <c r="J10" s="180">
        <v>14417.922764531599</v>
      </c>
      <c r="K10" s="180"/>
      <c r="L10" s="295">
        <f>SUM(D10:K10)</f>
        <v>1808242.6730897436</v>
      </c>
      <c r="M10" s="180">
        <v>76783.31694444445</v>
      </c>
      <c r="N10" s="180"/>
      <c r="O10" s="180"/>
      <c r="P10" s="295">
        <f>SUM(M10:O10)</f>
        <v>76783.31694444445</v>
      </c>
      <c r="Q10" s="181"/>
      <c r="R10" s="295">
        <f>+Q10+P10+L10</f>
        <v>1885025.9900341881</v>
      </c>
    </row>
    <row r="11" spans="2:32" ht="30" customHeight="1">
      <c r="B11" s="140" t="s">
        <v>2</v>
      </c>
      <c r="C11" s="42" t="s">
        <v>114</v>
      </c>
      <c r="D11" s="148">
        <v>0</v>
      </c>
      <c r="E11" s="148"/>
      <c r="F11" s="148"/>
      <c r="G11" s="148">
        <v>846292.65</v>
      </c>
      <c r="H11" s="148"/>
      <c r="I11" s="148">
        <v>4964027.9833333334</v>
      </c>
      <c r="J11" s="148">
        <v>938273.9</v>
      </c>
      <c r="K11" s="148"/>
      <c r="L11" s="295">
        <f t="shared" ref="L11:L24" si="0">SUM(D11:K11)</f>
        <v>6748594.5333333341</v>
      </c>
      <c r="M11" s="148"/>
      <c r="N11" s="148"/>
      <c r="O11" s="148"/>
      <c r="P11" s="295">
        <f t="shared" ref="P11:P24" si="1">SUM(M11:O11)</f>
        <v>0</v>
      </c>
      <c r="Q11" s="182"/>
      <c r="R11" s="295">
        <f t="shared" ref="R11:R25" si="2">+Q11+P11+L11</f>
        <v>6748594.5333333341</v>
      </c>
    </row>
    <row r="12" spans="2:32" ht="30" customHeight="1">
      <c r="B12" s="167" t="s">
        <v>3</v>
      </c>
      <c r="C12" s="41" t="s">
        <v>115</v>
      </c>
      <c r="D12" s="180">
        <v>0</v>
      </c>
      <c r="E12" s="180"/>
      <c r="F12" s="180">
        <v>43066.666666666664</v>
      </c>
      <c r="G12" s="180"/>
      <c r="H12" s="180">
        <v>164663.33333333334</v>
      </c>
      <c r="I12" s="180">
        <v>4791706.1040000003</v>
      </c>
      <c r="J12" s="180"/>
      <c r="K12" s="180"/>
      <c r="L12" s="295">
        <f t="shared" si="0"/>
        <v>4999436.1040000003</v>
      </c>
      <c r="M12" s="180">
        <v>934597.3</v>
      </c>
      <c r="N12" s="180">
        <v>405577.08333333331</v>
      </c>
      <c r="O12" s="180">
        <v>3244.9166666666665</v>
      </c>
      <c r="P12" s="295">
        <f t="shared" si="1"/>
        <v>1343419.3</v>
      </c>
      <c r="Q12" s="181"/>
      <c r="R12" s="295">
        <f t="shared" si="2"/>
        <v>6342855.4040000001</v>
      </c>
    </row>
    <row r="13" spans="2:32" ht="30" customHeight="1">
      <c r="B13" s="140" t="s">
        <v>4</v>
      </c>
      <c r="C13" s="42" t="s">
        <v>116</v>
      </c>
      <c r="D13" s="148">
        <v>0</v>
      </c>
      <c r="E13" s="148">
        <v>114171.75175000001</v>
      </c>
      <c r="F13" s="148">
        <v>117385.2</v>
      </c>
      <c r="G13" s="148">
        <v>1045825.7084999999</v>
      </c>
      <c r="H13" s="148"/>
      <c r="I13" s="148">
        <v>550853.737525</v>
      </c>
      <c r="J13" s="148"/>
      <c r="K13" s="148"/>
      <c r="L13" s="295">
        <f t="shared" si="0"/>
        <v>1828236.397775</v>
      </c>
      <c r="M13" s="148"/>
      <c r="N13" s="148">
        <v>258396.2095</v>
      </c>
      <c r="O13" s="148"/>
      <c r="P13" s="295">
        <f t="shared" si="1"/>
        <v>258396.2095</v>
      </c>
      <c r="Q13" s="182"/>
      <c r="R13" s="295">
        <f t="shared" si="2"/>
        <v>2086632.6072749998</v>
      </c>
    </row>
    <row r="14" spans="2:32" ht="30" customHeight="1">
      <c r="B14" s="167" t="s">
        <v>5</v>
      </c>
      <c r="C14" s="41" t="s">
        <v>117</v>
      </c>
      <c r="D14" s="180">
        <v>0</v>
      </c>
      <c r="E14" s="180"/>
      <c r="F14" s="180"/>
      <c r="G14" s="180">
        <v>12169776.75</v>
      </c>
      <c r="H14" s="180"/>
      <c r="I14" s="180">
        <v>3385942.1379166669</v>
      </c>
      <c r="J14" s="180">
        <v>222500</v>
      </c>
      <c r="K14" s="180"/>
      <c r="L14" s="295">
        <f t="shared" si="0"/>
        <v>15778218.887916667</v>
      </c>
      <c r="M14" s="180">
        <v>43663.333333333336</v>
      </c>
      <c r="N14" s="180">
        <v>3000000</v>
      </c>
      <c r="O14" s="180"/>
      <c r="P14" s="295">
        <f t="shared" si="1"/>
        <v>3043663.3333333335</v>
      </c>
      <c r="Q14" s="181"/>
      <c r="R14" s="295">
        <f t="shared" si="2"/>
        <v>18821882.221250001</v>
      </c>
    </row>
    <row r="15" spans="2:32" ht="30" customHeight="1">
      <c r="B15" s="140" t="s">
        <v>6</v>
      </c>
      <c r="C15" s="42" t="s">
        <v>113</v>
      </c>
      <c r="D15" s="148">
        <v>0</v>
      </c>
      <c r="E15" s="148"/>
      <c r="F15" s="148"/>
      <c r="G15" s="148">
        <v>8360.3457402898312</v>
      </c>
      <c r="H15" s="148"/>
      <c r="I15" s="148">
        <v>534854.27457538864</v>
      </c>
      <c r="J15" s="148">
        <v>115159.02909727664</v>
      </c>
      <c r="K15" s="148">
        <v>177220.37157572579</v>
      </c>
      <c r="L15" s="295">
        <f t="shared" si="0"/>
        <v>835594.02098868089</v>
      </c>
      <c r="M15" s="148"/>
      <c r="N15" s="148"/>
      <c r="O15" s="148"/>
      <c r="P15" s="295">
        <f t="shared" si="1"/>
        <v>0</v>
      </c>
      <c r="Q15" s="182"/>
      <c r="R15" s="295">
        <f t="shared" si="2"/>
        <v>835594.02098868089</v>
      </c>
    </row>
    <row r="16" spans="2:32" ht="30" customHeight="1">
      <c r="B16" s="167" t="s">
        <v>7</v>
      </c>
      <c r="C16" s="41" t="s">
        <v>117</v>
      </c>
      <c r="D16" s="180">
        <v>0</v>
      </c>
      <c r="E16" s="180"/>
      <c r="F16" s="180"/>
      <c r="G16" s="180"/>
      <c r="H16" s="180"/>
      <c r="I16" s="180">
        <v>2222850.8374999999</v>
      </c>
      <c r="J16" s="180"/>
      <c r="K16" s="180"/>
      <c r="L16" s="295">
        <f t="shared" si="0"/>
        <v>2222850.8374999999</v>
      </c>
      <c r="M16" s="180">
        <v>123166.16666666667</v>
      </c>
      <c r="N16" s="180"/>
      <c r="O16" s="180"/>
      <c r="P16" s="295">
        <f t="shared" si="1"/>
        <v>123166.16666666667</v>
      </c>
      <c r="Q16" s="181"/>
      <c r="R16" s="295">
        <f t="shared" si="2"/>
        <v>2346017.0041666664</v>
      </c>
    </row>
    <row r="17" spans="1:18" ht="30" customHeight="1">
      <c r="B17" s="140" t="s">
        <v>8</v>
      </c>
      <c r="C17" s="42" t="s">
        <v>117</v>
      </c>
      <c r="D17" s="148">
        <v>0</v>
      </c>
      <c r="E17" s="148"/>
      <c r="F17" s="148"/>
      <c r="G17" s="148"/>
      <c r="H17" s="148"/>
      <c r="I17" s="148">
        <v>642376.72647499992</v>
      </c>
      <c r="J17" s="148">
        <v>90890.045354999995</v>
      </c>
      <c r="K17" s="148"/>
      <c r="L17" s="295">
        <f t="shared" si="0"/>
        <v>733266.77182999987</v>
      </c>
      <c r="M17" s="148"/>
      <c r="N17" s="148"/>
      <c r="O17" s="148"/>
      <c r="P17" s="295">
        <f t="shared" si="1"/>
        <v>0</v>
      </c>
      <c r="Q17" s="182"/>
      <c r="R17" s="295">
        <f t="shared" si="2"/>
        <v>733266.77182999987</v>
      </c>
    </row>
    <row r="18" spans="1:18" ht="30" customHeight="1">
      <c r="B18" s="167" t="s">
        <v>9</v>
      </c>
      <c r="C18" s="41" t="s">
        <v>118</v>
      </c>
      <c r="D18" s="180">
        <v>87483.333333333328</v>
      </c>
      <c r="E18" s="180"/>
      <c r="F18" s="180">
        <v>3791000</v>
      </c>
      <c r="G18" s="180">
        <v>3072000</v>
      </c>
      <c r="H18" s="180"/>
      <c r="I18" s="180">
        <v>1661000</v>
      </c>
      <c r="J18" s="180"/>
      <c r="K18" s="180"/>
      <c r="L18" s="295">
        <f t="shared" si="0"/>
        <v>8611483.333333334</v>
      </c>
      <c r="M18" s="180"/>
      <c r="N18" s="180"/>
      <c r="O18" s="180"/>
      <c r="P18" s="295">
        <f t="shared" si="1"/>
        <v>0</v>
      </c>
      <c r="Q18" s="181"/>
      <c r="R18" s="295">
        <f t="shared" si="2"/>
        <v>8611483.333333334</v>
      </c>
    </row>
    <row r="19" spans="1:18" ht="30" customHeight="1">
      <c r="B19" s="140" t="s">
        <v>10</v>
      </c>
      <c r="C19" s="42" t="s">
        <v>119</v>
      </c>
      <c r="D19" s="148">
        <v>0</v>
      </c>
      <c r="E19" s="148"/>
      <c r="F19" s="148"/>
      <c r="G19" s="148"/>
      <c r="H19" s="148"/>
      <c r="I19" s="148">
        <v>592903.17300000007</v>
      </c>
      <c r="J19" s="148">
        <v>1596.8270000000002</v>
      </c>
      <c r="K19" s="148"/>
      <c r="L19" s="295">
        <f t="shared" si="0"/>
        <v>594500.00000000012</v>
      </c>
      <c r="M19" s="148">
        <v>1041.6666666666667</v>
      </c>
      <c r="N19" s="148"/>
      <c r="O19" s="148"/>
      <c r="P19" s="295">
        <f t="shared" si="1"/>
        <v>1041.6666666666667</v>
      </c>
      <c r="Q19" s="182"/>
      <c r="R19" s="295">
        <f t="shared" si="2"/>
        <v>595541.66666666674</v>
      </c>
    </row>
    <row r="20" spans="1:18" ht="30" customHeight="1">
      <c r="B20" s="167" t="s">
        <v>11</v>
      </c>
      <c r="C20" s="41" t="s">
        <v>113</v>
      </c>
      <c r="D20" s="180">
        <v>0</v>
      </c>
      <c r="E20" s="180"/>
      <c r="F20" s="180"/>
      <c r="G20" s="180">
        <v>28000</v>
      </c>
      <c r="H20" s="180"/>
      <c r="I20" s="180">
        <v>1161419.0913060692</v>
      </c>
      <c r="J20" s="180">
        <v>60187.451327264011</v>
      </c>
      <c r="K20" s="180"/>
      <c r="L20" s="295">
        <f t="shared" si="0"/>
        <v>1249606.5426333332</v>
      </c>
      <c r="M20" s="180">
        <v>62964.640277777777</v>
      </c>
      <c r="N20" s="180"/>
      <c r="O20" s="180"/>
      <c r="P20" s="295">
        <f t="shared" si="1"/>
        <v>62964.640277777777</v>
      </c>
      <c r="Q20" s="181"/>
      <c r="R20" s="295">
        <f t="shared" si="2"/>
        <v>1312571.182911111</v>
      </c>
    </row>
    <row r="21" spans="1:18" ht="30" customHeight="1">
      <c r="B21" s="140" t="s">
        <v>12</v>
      </c>
      <c r="C21" s="42" t="s">
        <v>113</v>
      </c>
      <c r="D21" s="148">
        <v>0</v>
      </c>
      <c r="E21" s="148"/>
      <c r="F21" s="148">
        <v>842675.58333333337</v>
      </c>
      <c r="G21" s="148">
        <v>193072.29832075135</v>
      </c>
      <c r="H21" s="148"/>
      <c r="I21" s="148">
        <v>5260256.908239984</v>
      </c>
      <c r="J21" s="148"/>
      <c r="K21" s="148"/>
      <c r="L21" s="295">
        <f t="shared" si="0"/>
        <v>6296004.7898940686</v>
      </c>
      <c r="M21" s="148">
        <v>226949.98930294724</v>
      </c>
      <c r="N21" s="148">
        <v>94774.399999999994</v>
      </c>
      <c r="O21" s="148">
        <v>731.66666666666663</v>
      </c>
      <c r="P21" s="295">
        <f t="shared" si="1"/>
        <v>322456.0559696139</v>
      </c>
      <c r="Q21" s="149">
        <v>330588.5</v>
      </c>
      <c r="R21" s="295">
        <f t="shared" si="2"/>
        <v>6949049.3458636822</v>
      </c>
    </row>
    <row r="22" spans="1:18" ht="30" customHeight="1">
      <c r="B22" s="167" t="s">
        <v>13</v>
      </c>
      <c r="C22" s="41" t="s">
        <v>120</v>
      </c>
      <c r="D22" s="180">
        <v>0</v>
      </c>
      <c r="E22" s="180"/>
      <c r="F22" s="180"/>
      <c r="G22" s="180"/>
      <c r="H22" s="180"/>
      <c r="I22" s="180">
        <v>614841.9</v>
      </c>
      <c r="J22" s="180"/>
      <c r="K22" s="180"/>
      <c r="L22" s="295">
        <f t="shared" si="0"/>
        <v>614841.9</v>
      </c>
      <c r="M22" s="180">
        <v>2602.9333333333334</v>
      </c>
      <c r="N22" s="180"/>
      <c r="O22" s="180"/>
      <c r="P22" s="295">
        <f t="shared" si="1"/>
        <v>2602.9333333333334</v>
      </c>
      <c r="Q22" s="181"/>
      <c r="R22" s="295">
        <f t="shared" si="2"/>
        <v>617444.83333333337</v>
      </c>
    </row>
    <row r="23" spans="1:18" ht="30" customHeight="1">
      <c r="B23" s="140" t="s">
        <v>14</v>
      </c>
      <c r="C23" s="42" t="s">
        <v>121</v>
      </c>
      <c r="D23" s="148">
        <v>179911.66179285201</v>
      </c>
      <c r="E23" s="148"/>
      <c r="F23" s="148"/>
      <c r="G23" s="148"/>
      <c r="H23" s="148"/>
      <c r="I23" s="148">
        <v>2252506.7719999999</v>
      </c>
      <c r="J23" s="148">
        <v>2252506.7719999999</v>
      </c>
      <c r="K23" s="148"/>
      <c r="L23" s="295">
        <f t="shared" si="0"/>
        <v>4684925.2057928517</v>
      </c>
      <c r="M23" s="148">
        <v>1569.36</v>
      </c>
      <c r="N23" s="148">
        <v>1086009.8833333333</v>
      </c>
      <c r="O23" s="148"/>
      <c r="P23" s="295">
        <f t="shared" si="1"/>
        <v>1087579.2433333334</v>
      </c>
      <c r="Q23" s="182"/>
      <c r="R23" s="295">
        <f t="shared" si="2"/>
        <v>5772504.4491261849</v>
      </c>
    </row>
    <row r="24" spans="1:18" ht="30" customHeight="1">
      <c r="B24" s="167" t="s">
        <v>15</v>
      </c>
      <c r="C24" s="41" t="s">
        <v>113</v>
      </c>
      <c r="D24" s="180">
        <v>0</v>
      </c>
      <c r="E24" s="180"/>
      <c r="F24" s="180"/>
      <c r="G24" s="180">
        <v>1405254.8215027465</v>
      </c>
      <c r="H24" s="180"/>
      <c r="I24" s="180">
        <v>5129010.6844244311</v>
      </c>
      <c r="J24" s="180">
        <v>364541.92654520308</v>
      </c>
      <c r="K24" s="180">
        <v>105825.7693561323</v>
      </c>
      <c r="L24" s="295">
        <f t="shared" si="0"/>
        <v>7004633.2018285124</v>
      </c>
      <c r="M24" s="180">
        <v>594329.10650917736</v>
      </c>
      <c r="N24" s="180">
        <v>1353438.1382507212</v>
      </c>
      <c r="O24" s="180"/>
      <c r="P24" s="295">
        <f t="shared" si="1"/>
        <v>1947767.2447598986</v>
      </c>
      <c r="Q24" s="181"/>
      <c r="R24" s="295">
        <f t="shared" si="2"/>
        <v>8952400.4465884119</v>
      </c>
    </row>
    <row r="25" spans="1:18" ht="30" customHeight="1">
      <c r="B25" s="404" t="s">
        <v>0</v>
      </c>
      <c r="C25" s="404"/>
      <c r="D25" s="295">
        <f t="shared" ref="D25:Q25" si="3">SUM(D10:D24)</f>
        <v>267394.99512618536</v>
      </c>
      <c r="E25" s="295">
        <f t="shared" si="3"/>
        <v>114171.75175000001</v>
      </c>
      <c r="F25" s="295">
        <f t="shared" si="3"/>
        <v>4794127.45</v>
      </c>
      <c r="G25" s="295">
        <f t="shared" si="3"/>
        <v>18788838.984320197</v>
      </c>
      <c r="H25" s="295">
        <f>SUM(H10:H24)</f>
        <v>164663.33333333334</v>
      </c>
      <c r="I25" s="295">
        <f>SUM(I10:I24)</f>
        <v>35538118.67036467</v>
      </c>
      <c r="J25" s="295">
        <f t="shared" si="3"/>
        <v>4060073.874089276</v>
      </c>
      <c r="K25" s="295">
        <f t="shared" si="3"/>
        <v>283046.1409318581</v>
      </c>
      <c r="L25" s="295">
        <f t="shared" si="3"/>
        <v>64010435.199915521</v>
      </c>
      <c r="M25" s="295">
        <f t="shared" si="3"/>
        <v>2067667.8130343473</v>
      </c>
      <c r="N25" s="295">
        <f t="shared" si="3"/>
        <v>6198195.7144173887</v>
      </c>
      <c r="O25" s="295">
        <f t="shared" si="3"/>
        <v>3976.583333333333</v>
      </c>
      <c r="P25" s="295">
        <f t="shared" si="3"/>
        <v>8269840.1107850689</v>
      </c>
      <c r="Q25" s="295">
        <f t="shared" si="3"/>
        <v>330588.5</v>
      </c>
      <c r="R25" s="295">
        <f t="shared" si="2"/>
        <v>72610863.810700595</v>
      </c>
    </row>
    <row r="26" spans="1:18" ht="30" customHeight="1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</row>
    <row r="27" spans="1:18" s="175" customFormat="1" ht="30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</row>
    <row r="28" spans="1:18" s="175" customFormat="1" ht="30" customHeight="1">
      <c r="A28" s="23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</row>
    <row r="29" spans="1:18" s="340" customFormat="1" ht="30" customHeight="1">
      <c r="B29" s="341" t="s">
        <v>332</v>
      </c>
      <c r="C29" s="341"/>
      <c r="D29" s="341"/>
      <c r="E29" s="341"/>
      <c r="F29" s="341"/>
      <c r="G29" s="341"/>
      <c r="O29" s="351"/>
      <c r="Q29" s="403" t="s">
        <v>336</v>
      </c>
      <c r="R29" s="403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</row>
    <row r="32" spans="1:18" s="175" customFormat="1" ht="30" customHeight="1">
      <c r="A32" s="24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</row>
    <row r="33" spans="1:18" s="175" customFormat="1" ht="30" customHeight="1">
      <c r="A33" s="24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</row>
    <row r="34" spans="1:18" ht="59" customHeight="1">
      <c r="B34" s="402" t="s">
        <v>289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</row>
    <row r="35" spans="1:18" ht="30" customHeight="1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1:18" ht="30" customHeight="1">
      <c r="B36" s="399" t="s">
        <v>104</v>
      </c>
      <c r="C36" s="374" t="s">
        <v>112</v>
      </c>
      <c r="D36" s="391" t="s">
        <v>37</v>
      </c>
      <c r="E36" s="391"/>
      <c r="F36" s="391"/>
      <c r="G36" s="391"/>
      <c r="H36" s="391"/>
      <c r="I36" s="391"/>
      <c r="J36" s="391"/>
      <c r="K36" s="391"/>
      <c r="L36" s="391"/>
      <c r="M36" s="374" t="s">
        <v>72</v>
      </c>
      <c r="N36" s="374"/>
      <c r="O36" s="374"/>
      <c r="P36" s="374"/>
      <c r="Q36" s="393" t="s">
        <v>38</v>
      </c>
      <c r="R36" s="405" t="s">
        <v>20</v>
      </c>
    </row>
    <row r="37" spans="1:18" ht="30" customHeight="1">
      <c r="B37" s="399"/>
      <c r="C37" s="374"/>
      <c r="D37" s="257" t="s">
        <v>100</v>
      </c>
      <c r="E37" s="257" t="s">
        <v>39</v>
      </c>
      <c r="F37" s="257" t="s">
        <v>29</v>
      </c>
      <c r="G37" s="45" t="s">
        <v>156</v>
      </c>
      <c r="H37" s="45" t="s">
        <v>157</v>
      </c>
      <c r="I37" s="45" t="s">
        <v>158</v>
      </c>
      <c r="J37" s="45" t="s">
        <v>159</v>
      </c>
      <c r="K37" s="45" t="s">
        <v>160</v>
      </c>
      <c r="L37" s="258" t="s">
        <v>107</v>
      </c>
      <c r="M37" s="45" t="s">
        <v>76</v>
      </c>
      <c r="N37" s="45" t="s">
        <v>161</v>
      </c>
      <c r="O37" s="45" t="s">
        <v>162</v>
      </c>
      <c r="P37" s="258" t="s">
        <v>107</v>
      </c>
      <c r="Q37" s="393"/>
      <c r="R37" s="405"/>
    </row>
    <row r="38" spans="1:18" ht="30" customHeight="1">
      <c r="B38" s="167" t="s">
        <v>1</v>
      </c>
      <c r="C38" s="41" t="s">
        <v>113</v>
      </c>
      <c r="D38" s="180">
        <f>+'12.d'!D10*'12.a'!D10/60</f>
        <v>0</v>
      </c>
      <c r="E38" s="180">
        <f>+'12.d'!E10*'12.a'!E10/60</f>
        <v>0</v>
      </c>
      <c r="F38" s="180">
        <f>+'12.d'!F10*'12.a'!F10/60</f>
        <v>0</v>
      </c>
      <c r="G38" s="180">
        <f>+'12.d'!G10*'12.a'!G10/60</f>
        <v>20256.410256410254</v>
      </c>
      <c r="H38" s="180">
        <f>+'12.d'!H10*'12.a'!H10/60</f>
        <v>0</v>
      </c>
      <c r="I38" s="180">
        <f>+'12.d'!I10*'12.a'!I10/60</f>
        <v>1773568.3400688018</v>
      </c>
      <c r="J38" s="180">
        <f>+'12.d'!J10*'12.a'!J10/60</f>
        <v>14417.922764531599</v>
      </c>
      <c r="K38" s="180">
        <f>+'12.d'!K10*'12.a'!K10/60</f>
        <v>0</v>
      </c>
      <c r="L38" s="295">
        <f>SUM(D38:K38)</f>
        <v>1808242.6730897436</v>
      </c>
      <c r="M38" s="180">
        <f>+'12.d'!L10*'12.a'!M10/60</f>
        <v>76783.31694444445</v>
      </c>
      <c r="N38" s="180">
        <f>+'12.d'!M10*'12.a'!N10/60</f>
        <v>0</v>
      </c>
      <c r="O38" s="180">
        <f>+'12.d'!N10*'12.a'!O10/60</f>
        <v>0</v>
      </c>
      <c r="P38" s="295">
        <f>+O38+N38+M38</f>
        <v>76783.31694444445</v>
      </c>
      <c r="Q38" s="181">
        <f>+'12.a'!Q10*'12.d'!O10/60</f>
        <v>0</v>
      </c>
      <c r="R38" s="295">
        <f>+Q38+P38+L38</f>
        <v>1885025.9900341881</v>
      </c>
    </row>
    <row r="39" spans="1:18" ht="30" customHeight="1">
      <c r="B39" s="140" t="s">
        <v>2</v>
      </c>
      <c r="C39" s="42" t="s">
        <v>114</v>
      </c>
      <c r="D39" s="148">
        <f>+'12.d'!D11*'12.a'!D11/60</f>
        <v>0</v>
      </c>
      <c r="E39" s="148">
        <f>+'12.d'!E11*'12.a'!E11/60</f>
        <v>0</v>
      </c>
      <c r="F39" s="148">
        <f>+'12.d'!F11*'12.a'!F11/60</f>
        <v>0</v>
      </c>
      <c r="G39" s="148">
        <f>+'12.d'!G11*'12.a'!G11/60</f>
        <v>846292.65</v>
      </c>
      <c r="H39" s="148">
        <f>+'12.d'!H11*'12.a'!H11/60</f>
        <v>0</v>
      </c>
      <c r="I39" s="148">
        <f>+'12.d'!I11*'12.a'!I11/60</f>
        <v>4964027.9833333334</v>
      </c>
      <c r="J39" s="148">
        <f>+'12.d'!J11*'12.a'!J11/60</f>
        <v>938273.9</v>
      </c>
      <c r="K39" s="148">
        <f>+'12.d'!K11*'12.a'!K11/60</f>
        <v>0</v>
      </c>
      <c r="L39" s="295">
        <f t="shared" ref="L39:L53" si="4">SUM(D39:K39)</f>
        <v>6748594.5333333341</v>
      </c>
      <c r="M39" s="148">
        <f>+'12.d'!L11*'12.a'!M11/60</f>
        <v>0</v>
      </c>
      <c r="N39" s="148">
        <f>+'12.d'!M11*'12.a'!N11/60</f>
        <v>0</v>
      </c>
      <c r="O39" s="148">
        <f>+'12.d'!N11*'12.a'!O11/60</f>
        <v>0</v>
      </c>
      <c r="P39" s="295">
        <f t="shared" ref="P39:P53" si="5">+O39+N39+M39</f>
        <v>0</v>
      </c>
      <c r="Q39" s="182">
        <f>+'12.a'!Q11*'12.d'!O11/60</f>
        <v>0</v>
      </c>
      <c r="R39" s="295">
        <f t="shared" ref="R39:R53" si="6">+Q39+P39+L39</f>
        <v>6748594.5333333341</v>
      </c>
    </row>
    <row r="40" spans="1:18" ht="30" customHeight="1">
      <c r="B40" s="167" t="s">
        <v>3</v>
      </c>
      <c r="C40" s="41" t="s">
        <v>115</v>
      </c>
      <c r="D40" s="180">
        <f>+'12.d'!D12*'12.a'!D12/60</f>
        <v>0</v>
      </c>
      <c r="E40" s="180">
        <f>+'12.d'!E12*'12.a'!E12/60</f>
        <v>0</v>
      </c>
      <c r="F40" s="180">
        <f>+'12.d'!F12*'12.a'!F12/60</f>
        <v>43066.666666666664</v>
      </c>
      <c r="G40" s="180">
        <f>+'12.d'!G12*'12.a'!G12/60</f>
        <v>0</v>
      </c>
      <c r="H40" s="180">
        <f>+'12.d'!H12*'12.a'!H12/60</f>
        <v>164663.33333333334</v>
      </c>
      <c r="I40" s="180">
        <f>+'12.d'!I12*'12.a'!I12/60</f>
        <v>4791706.1040000003</v>
      </c>
      <c r="J40" s="180">
        <f>+'12.d'!J12*'12.a'!J12/60</f>
        <v>0</v>
      </c>
      <c r="K40" s="180">
        <f>+'12.d'!K12*'12.a'!K12/60</f>
        <v>0</v>
      </c>
      <c r="L40" s="295">
        <f t="shared" si="4"/>
        <v>4999436.1040000003</v>
      </c>
      <c r="M40" s="180">
        <f>+'12.d'!L12*'12.a'!M12/60</f>
        <v>934597.3</v>
      </c>
      <c r="N40" s="180">
        <f>+'12.d'!M12*'12.a'!N12/60</f>
        <v>405577.08333333331</v>
      </c>
      <c r="O40" s="180">
        <f>+'12.d'!N12*'12.a'!O12/60</f>
        <v>3244.9166666666665</v>
      </c>
      <c r="P40" s="295">
        <f t="shared" si="5"/>
        <v>1343419.3</v>
      </c>
      <c r="Q40" s="181">
        <f>+'12.a'!Q12*'12.d'!O12/60</f>
        <v>0</v>
      </c>
      <c r="R40" s="295">
        <f t="shared" si="6"/>
        <v>6342855.4040000001</v>
      </c>
    </row>
    <row r="41" spans="1:18" ht="30" customHeight="1">
      <c r="B41" s="140" t="s">
        <v>4</v>
      </c>
      <c r="C41" s="42" t="s">
        <v>116</v>
      </c>
      <c r="D41" s="148">
        <f>+'12.d'!D13*'12.a'!D13/60</f>
        <v>0</v>
      </c>
      <c r="E41" s="148">
        <f>+'12.d'!E13*'12.a'!E13/60</f>
        <v>114171.75175000001</v>
      </c>
      <c r="F41" s="148">
        <f>+'12.d'!F13*'12.a'!F13/60</f>
        <v>117385.2</v>
      </c>
      <c r="G41" s="148">
        <f>+'12.d'!G13*'12.a'!G13/60</f>
        <v>1045825.7084999999</v>
      </c>
      <c r="H41" s="148">
        <f>+'12.d'!H13*'12.a'!H13/60</f>
        <v>0</v>
      </c>
      <c r="I41" s="148">
        <f>+'12.d'!I13*'12.a'!I13/60</f>
        <v>550853.737525</v>
      </c>
      <c r="J41" s="148">
        <f>+'12.d'!J13*'12.a'!J13/60</f>
        <v>0</v>
      </c>
      <c r="K41" s="148">
        <f>+'12.d'!K13*'12.a'!K13/60</f>
        <v>0</v>
      </c>
      <c r="L41" s="295">
        <f t="shared" si="4"/>
        <v>1828236.397775</v>
      </c>
      <c r="M41" s="148">
        <f>+'12.d'!L13*'12.a'!M13/60</f>
        <v>0</v>
      </c>
      <c r="N41" s="148">
        <f>+'12.d'!M13*'12.a'!N13/60</f>
        <v>258396.2095</v>
      </c>
      <c r="O41" s="148">
        <f>+'12.d'!N13*'12.a'!O13/60</f>
        <v>0</v>
      </c>
      <c r="P41" s="295">
        <f t="shared" si="5"/>
        <v>258396.2095</v>
      </c>
      <c r="Q41" s="182">
        <f>+'12.a'!Q13*'12.d'!O13/60</f>
        <v>0</v>
      </c>
      <c r="R41" s="295">
        <f t="shared" si="6"/>
        <v>2086632.6072749998</v>
      </c>
    </row>
    <row r="42" spans="1:18" ht="30" customHeight="1">
      <c r="B42" s="167" t="s">
        <v>5</v>
      </c>
      <c r="C42" s="41" t="s">
        <v>117</v>
      </c>
      <c r="D42" s="180">
        <f>+'12.d'!D14*'12.a'!D14/60</f>
        <v>0</v>
      </c>
      <c r="E42" s="180">
        <f>+'12.d'!E14*'12.a'!E14/60</f>
        <v>0</v>
      </c>
      <c r="F42" s="180">
        <f>+'12.d'!F14*'12.a'!F14/60</f>
        <v>0</v>
      </c>
      <c r="G42" s="180">
        <f>+'12.d'!G14*'12.a'!G14/60</f>
        <v>12169776.75</v>
      </c>
      <c r="H42" s="180">
        <f>+'12.d'!H14*'12.a'!H14/60</f>
        <v>0</v>
      </c>
      <c r="I42" s="180">
        <f>+'12.d'!I14*'12.a'!I14/60</f>
        <v>3385942.1379166669</v>
      </c>
      <c r="J42" s="180">
        <f>+'12.d'!J14*'12.a'!J14/60</f>
        <v>222500</v>
      </c>
      <c r="K42" s="180">
        <f>+'12.d'!K14*'12.a'!K14/60</f>
        <v>0</v>
      </c>
      <c r="L42" s="295">
        <f t="shared" si="4"/>
        <v>15778218.887916667</v>
      </c>
      <c r="M42" s="180">
        <f>+'12.d'!L14*'12.a'!M14/60</f>
        <v>43663.333333333336</v>
      </c>
      <c r="N42" s="180">
        <f>+'12.d'!M14*'12.a'!N14/60</f>
        <v>3000000</v>
      </c>
      <c r="O42" s="180">
        <f>+'12.d'!N14*'12.a'!O14/60</f>
        <v>0</v>
      </c>
      <c r="P42" s="295">
        <f t="shared" si="5"/>
        <v>3043663.3333333335</v>
      </c>
      <c r="Q42" s="181">
        <f>+'12.a'!Q14*'12.d'!O14/60</f>
        <v>0</v>
      </c>
      <c r="R42" s="295">
        <f t="shared" si="6"/>
        <v>18821882.221250001</v>
      </c>
    </row>
    <row r="43" spans="1:18" ht="30" customHeight="1">
      <c r="B43" s="140" t="s">
        <v>6</v>
      </c>
      <c r="C43" s="42" t="s">
        <v>113</v>
      </c>
      <c r="D43" s="148">
        <f>+'12.d'!D15*'12.a'!D15/60</f>
        <v>0</v>
      </c>
      <c r="E43" s="148">
        <f>+'12.d'!E15*'12.a'!E15/60</f>
        <v>0</v>
      </c>
      <c r="F43" s="148">
        <f>+'12.d'!F15*'12.a'!F15/60</f>
        <v>0</v>
      </c>
      <c r="G43" s="148">
        <f>+'12.d'!G15*'12.a'!G15/60</f>
        <v>8360.3457402898312</v>
      </c>
      <c r="H43" s="148">
        <f>+'12.d'!H15*'12.a'!H15/60</f>
        <v>0</v>
      </c>
      <c r="I43" s="148">
        <f>+'12.d'!I15*'12.a'!I15/60</f>
        <v>534854.27457538864</v>
      </c>
      <c r="J43" s="148">
        <f>+'12.d'!J15*'12.a'!J15/60</f>
        <v>115159.02909727664</v>
      </c>
      <c r="K43" s="148">
        <f>+'12.d'!K15*'12.a'!K15/60</f>
        <v>177220.37157572579</v>
      </c>
      <c r="L43" s="295">
        <f t="shared" si="4"/>
        <v>835594.02098868089</v>
      </c>
      <c r="M43" s="148">
        <f>+'12.d'!L15*'12.a'!M15/60</f>
        <v>0</v>
      </c>
      <c r="N43" s="148">
        <f>+'12.d'!M15*'12.a'!N15/60</f>
        <v>0</v>
      </c>
      <c r="O43" s="148">
        <f>+'12.d'!N15*'12.a'!O15/60</f>
        <v>0</v>
      </c>
      <c r="P43" s="295">
        <f t="shared" si="5"/>
        <v>0</v>
      </c>
      <c r="Q43" s="182">
        <f>+'12.a'!Q15*'12.d'!O15/60</f>
        <v>0</v>
      </c>
      <c r="R43" s="295">
        <f t="shared" si="6"/>
        <v>835594.02098868089</v>
      </c>
    </row>
    <row r="44" spans="1:18" ht="30" customHeight="1">
      <c r="B44" s="167" t="s">
        <v>7</v>
      </c>
      <c r="C44" s="41" t="s">
        <v>117</v>
      </c>
      <c r="D44" s="180">
        <f>+'12.d'!D16*'12.a'!D16/60</f>
        <v>0</v>
      </c>
      <c r="E44" s="180">
        <f>+'12.d'!E16*'12.a'!E16/60</f>
        <v>0</v>
      </c>
      <c r="F44" s="180">
        <f>+'12.d'!F16*'12.a'!F16/60</f>
        <v>0</v>
      </c>
      <c r="G44" s="180">
        <f>+'12.d'!G16*'12.a'!G16/60</f>
        <v>0</v>
      </c>
      <c r="H44" s="180">
        <f>+'12.d'!H16*'12.a'!H16/60</f>
        <v>0</v>
      </c>
      <c r="I44" s="180">
        <f>+'12.d'!I16*'12.a'!I16/60</f>
        <v>2222850.8374999999</v>
      </c>
      <c r="J44" s="180">
        <f>+'12.d'!J16*'12.a'!J16/60</f>
        <v>0</v>
      </c>
      <c r="K44" s="180">
        <f>+'12.d'!K16*'12.a'!K16/60</f>
        <v>0</v>
      </c>
      <c r="L44" s="295">
        <f t="shared" si="4"/>
        <v>2222850.8374999999</v>
      </c>
      <c r="M44" s="180">
        <f>+'12.d'!L16*'12.a'!M16/60</f>
        <v>123166.16666666667</v>
      </c>
      <c r="N44" s="180">
        <f>+'12.d'!M16*'12.a'!N16/60</f>
        <v>0</v>
      </c>
      <c r="O44" s="180">
        <f>+'12.d'!N16*'12.a'!O16/60</f>
        <v>0</v>
      </c>
      <c r="P44" s="295">
        <f t="shared" si="5"/>
        <v>123166.16666666667</v>
      </c>
      <c r="Q44" s="181">
        <f>+'12.a'!Q16*'12.d'!O16/60</f>
        <v>0</v>
      </c>
      <c r="R44" s="295">
        <f t="shared" si="6"/>
        <v>2346017.0041666664</v>
      </c>
    </row>
    <row r="45" spans="1:18" ht="30" customHeight="1">
      <c r="B45" s="140" t="s">
        <v>8</v>
      </c>
      <c r="C45" s="42" t="s">
        <v>117</v>
      </c>
      <c r="D45" s="148">
        <f>+'12.d'!D17*'12.a'!D17/60</f>
        <v>0</v>
      </c>
      <c r="E45" s="148">
        <f>+'12.d'!E17*'12.a'!E17/60</f>
        <v>0</v>
      </c>
      <c r="F45" s="148">
        <f>+'12.d'!F17*'12.a'!F17/60</f>
        <v>0</v>
      </c>
      <c r="G45" s="148">
        <f>+'12.d'!G17*'12.a'!G17/60</f>
        <v>0</v>
      </c>
      <c r="H45" s="148">
        <f>+'12.d'!H17*'12.a'!H17/60</f>
        <v>0</v>
      </c>
      <c r="I45" s="148">
        <f>+'12.d'!I17*'12.a'!I17/60</f>
        <v>642376.72647499992</v>
      </c>
      <c r="J45" s="148">
        <f>+'12.d'!J17*'12.a'!J17/60</f>
        <v>90890.045354999995</v>
      </c>
      <c r="K45" s="148">
        <f>+'12.d'!K17*'12.a'!K17/60</f>
        <v>0</v>
      </c>
      <c r="L45" s="295">
        <f t="shared" si="4"/>
        <v>733266.77182999987</v>
      </c>
      <c r="M45" s="148">
        <f>+'12.d'!L17*'12.a'!M17/60</f>
        <v>0</v>
      </c>
      <c r="N45" s="148">
        <f>+'12.d'!M17*'12.a'!N17/60</f>
        <v>0</v>
      </c>
      <c r="O45" s="148">
        <f>+'12.d'!N17*'12.a'!O17/60</f>
        <v>0</v>
      </c>
      <c r="P45" s="295">
        <f t="shared" si="5"/>
        <v>0</v>
      </c>
      <c r="Q45" s="182">
        <f>+'12.a'!Q17*'12.d'!O17/60</f>
        <v>0</v>
      </c>
      <c r="R45" s="295">
        <f t="shared" si="6"/>
        <v>733266.77182999987</v>
      </c>
    </row>
    <row r="46" spans="1:18" ht="30" customHeight="1">
      <c r="B46" s="167" t="s">
        <v>9</v>
      </c>
      <c r="C46" s="41" t="s">
        <v>118</v>
      </c>
      <c r="D46" s="180">
        <f>+'12.d'!D18*'12.a'!D18/60</f>
        <v>87483.333333333328</v>
      </c>
      <c r="E46" s="180">
        <f>+'12.d'!E18*'12.a'!E18/60</f>
        <v>0</v>
      </c>
      <c r="F46" s="180">
        <f>+'12.d'!F18*'12.a'!F18/60</f>
        <v>3791000</v>
      </c>
      <c r="G46" s="180">
        <f>+'12.d'!G18*'12.a'!G18/60</f>
        <v>3072000</v>
      </c>
      <c r="H46" s="180">
        <f>+'12.d'!H18*'12.a'!H18/60</f>
        <v>0</v>
      </c>
      <c r="I46" s="180">
        <f>+'12.d'!I18*'12.a'!I18/60</f>
        <v>1661000</v>
      </c>
      <c r="J46" s="180">
        <f>+'12.d'!J18*'12.a'!J18/60</f>
        <v>0</v>
      </c>
      <c r="K46" s="180">
        <f>+'12.d'!K18*'12.a'!K18/60</f>
        <v>0</v>
      </c>
      <c r="L46" s="295">
        <f t="shared" si="4"/>
        <v>8611483.333333334</v>
      </c>
      <c r="M46" s="180">
        <f>+'12.d'!L18*'12.a'!M18/60</f>
        <v>0</v>
      </c>
      <c r="N46" s="180">
        <f>+'12.d'!M18*'12.a'!N18/60</f>
        <v>0</v>
      </c>
      <c r="O46" s="180">
        <f>+'12.d'!N18*'12.a'!O18/60</f>
        <v>0</v>
      </c>
      <c r="P46" s="295">
        <f t="shared" si="5"/>
        <v>0</v>
      </c>
      <c r="Q46" s="181">
        <f>+'12.a'!Q18*'12.d'!O18/60</f>
        <v>0</v>
      </c>
      <c r="R46" s="295">
        <f t="shared" si="6"/>
        <v>8611483.333333334</v>
      </c>
    </row>
    <row r="47" spans="1:18" ht="30" customHeight="1">
      <c r="B47" s="140" t="s">
        <v>10</v>
      </c>
      <c r="C47" s="42" t="s">
        <v>119</v>
      </c>
      <c r="D47" s="148">
        <f>+'12.d'!D19*'12.a'!D19/60</f>
        <v>0</v>
      </c>
      <c r="E47" s="148">
        <f>+'12.d'!E19*'12.a'!E19/60</f>
        <v>0</v>
      </c>
      <c r="F47" s="148">
        <f>+'12.d'!F19*'12.a'!F19/60</f>
        <v>0</v>
      </c>
      <c r="G47" s="148">
        <f>+'12.d'!G19*'12.a'!G19/60</f>
        <v>0</v>
      </c>
      <c r="H47" s="148">
        <f>+'12.d'!H19*'12.a'!H19/60</f>
        <v>0</v>
      </c>
      <c r="I47" s="148">
        <f>+'12.d'!I19*'12.a'!I19/60</f>
        <v>592903.17300000007</v>
      </c>
      <c r="J47" s="148">
        <f>+'12.d'!J19*'12.a'!J19/60</f>
        <v>1596.8270000000002</v>
      </c>
      <c r="K47" s="148">
        <f>+'12.d'!K19*'12.a'!K19/60</f>
        <v>0</v>
      </c>
      <c r="L47" s="295">
        <f t="shared" si="4"/>
        <v>594500.00000000012</v>
      </c>
      <c r="M47" s="148">
        <f>+'12.d'!L19*'12.a'!M19/60</f>
        <v>1041.6666666666667</v>
      </c>
      <c r="N47" s="148">
        <f>+'12.d'!M19*'12.a'!N19/60</f>
        <v>0</v>
      </c>
      <c r="O47" s="148">
        <f>+'12.d'!N19*'12.a'!O19/60</f>
        <v>0</v>
      </c>
      <c r="P47" s="295">
        <f t="shared" si="5"/>
        <v>1041.6666666666667</v>
      </c>
      <c r="Q47" s="182">
        <f>+'12.a'!Q19*'12.d'!O19/60</f>
        <v>0</v>
      </c>
      <c r="R47" s="295">
        <f t="shared" si="6"/>
        <v>595541.66666666674</v>
      </c>
    </row>
    <row r="48" spans="1:18" ht="30" customHeight="1">
      <c r="B48" s="167" t="s">
        <v>11</v>
      </c>
      <c r="C48" s="41" t="s">
        <v>113</v>
      </c>
      <c r="D48" s="180">
        <f>+'12.d'!D20*'12.a'!D20/60</f>
        <v>0</v>
      </c>
      <c r="E48" s="180">
        <f>+'12.d'!E20*'12.a'!E20/60</f>
        <v>0</v>
      </c>
      <c r="F48" s="180">
        <f>+'12.d'!F20*'12.a'!F20/60</f>
        <v>0</v>
      </c>
      <c r="G48" s="180">
        <f>+'12.d'!G20*'12.a'!G20/60</f>
        <v>28000</v>
      </c>
      <c r="H48" s="180">
        <f>+'12.d'!H20*'12.a'!H20/60</f>
        <v>0</v>
      </c>
      <c r="I48" s="180">
        <f>+'12.d'!I20*'12.a'!I20/60</f>
        <v>1161419.0913060692</v>
      </c>
      <c r="J48" s="180">
        <f>+'12.d'!J20*'12.a'!J20/60</f>
        <v>60187.451327264011</v>
      </c>
      <c r="K48" s="180">
        <f>+'12.d'!K20*'12.a'!K20/60</f>
        <v>0</v>
      </c>
      <c r="L48" s="295">
        <f t="shared" si="4"/>
        <v>1249606.5426333332</v>
      </c>
      <c r="M48" s="180">
        <f>+'12.d'!L20*'12.a'!M20/60</f>
        <v>62964.640277777777</v>
      </c>
      <c r="N48" s="180">
        <f>+'12.d'!M20*'12.a'!N20/60</f>
        <v>0</v>
      </c>
      <c r="O48" s="180">
        <f>+'12.d'!N20*'12.a'!O20/60</f>
        <v>0</v>
      </c>
      <c r="P48" s="295">
        <f t="shared" si="5"/>
        <v>62964.640277777777</v>
      </c>
      <c r="Q48" s="181">
        <f>+'12.a'!Q20*'12.d'!O20/60</f>
        <v>0</v>
      </c>
      <c r="R48" s="295">
        <f t="shared" si="6"/>
        <v>1312571.182911111</v>
      </c>
    </row>
    <row r="49" spans="2:18" ht="30" customHeight="1">
      <c r="B49" s="140" t="s">
        <v>12</v>
      </c>
      <c r="C49" s="42" t="s">
        <v>113</v>
      </c>
      <c r="D49" s="148">
        <f>+'12.d'!D21*'12.a'!D21/60</f>
        <v>0</v>
      </c>
      <c r="E49" s="148">
        <f>+'12.d'!E21*'12.a'!E21/60</f>
        <v>0</v>
      </c>
      <c r="F49" s="148">
        <f>+'12.d'!F21*'12.a'!F21/60</f>
        <v>842675.58333333337</v>
      </c>
      <c r="G49" s="148">
        <f>+'12.d'!G21*'12.a'!G21/60</f>
        <v>193072.29832075135</v>
      </c>
      <c r="H49" s="148">
        <f>+'12.d'!H21*'12.a'!H21/60</f>
        <v>0</v>
      </c>
      <c r="I49" s="148">
        <f>+'12.d'!I21*'12.a'!I21/60</f>
        <v>5260256.908239984</v>
      </c>
      <c r="J49" s="148">
        <f>+'12.d'!J21*'12.a'!J21/60</f>
        <v>0</v>
      </c>
      <c r="K49" s="148">
        <f>+'12.d'!K21*'12.a'!K21/60</f>
        <v>0</v>
      </c>
      <c r="L49" s="295">
        <f t="shared" si="4"/>
        <v>6296004.7898940686</v>
      </c>
      <c r="M49" s="148">
        <f>+'12.d'!L21*'12.a'!M21/60</f>
        <v>226949.98930294724</v>
      </c>
      <c r="N49" s="148">
        <f>+'12.d'!M21*'12.a'!N21/60</f>
        <v>94774.399999999994</v>
      </c>
      <c r="O49" s="148">
        <f>+'12.d'!N21*'12.a'!O21/60</f>
        <v>731.66666666666663</v>
      </c>
      <c r="P49" s="295">
        <f t="shared" si="5"/>
        <v>322456.0559696139</v>
      </c>
      <c r="Q49" s="149">
        <f>+'12.a'!Q21*'12.d'!O21/60</f>
        <v>41045.5</v>
      </c>
      <c r="R49" s="295">
        <f t="shared" si="6"/>
        <v>6659506.3458636822</v>
      </c>
    </row>
    <row r="50" spans="2:18" ht="30" customHeight="1">
      <c r="B50" s="167" t="s">
        <v>13</v>
      </c>
      <c r="C50" s="41" t="s">
        <v>120</v>
      </c>
      <c r="D50" s="180">
        <f>+'12.d'!D22*'12.a'!D22/60</f>
        <v>0</v>
      </c>
      <c r="E50" s="180">
        <f>+'12.d'!E22*'12.a'!E22/60</f>
        <v>0</v>
      </c>
      <c r="F50" s="180">
        <f>+'12.d'!F22*'12.a'!F22/60</f>
        <v>0</v>
      </c>
      <c r="G50" s="180">
        <f>+'12.d'!G22*'12.a'!G22/60</f>
        <v>0</v>
      </c>
      <c r="H50" s="180">
        <f>+'12.d'!H22*'12.a'!H22/60</f>
        <v>0</v>
      </c>
      <c r="I50" s="180">
        <f>+'12.d'!I22*'12.a'!I22/60</f>
        <v>614841.9</v>
      </c>
      <c r="J50" s="180">
        <f>+'12.d'!J22*'12.a'!J22/60</f>
        <v>0</v>
      </c>
      <c r="K50" s="180">
        <f>+'12.d'!K22*'12.a'!K22/60</f>
        <v>0</v>
      </c>
      <c r="L50" s="295">
        <f t="shared" si="4"/>
        <v>614841.9</v>
      </c>
      <c r="M50" s="180">
        <f>+'12.d'!L22*'12.a'!M22/60</f>
        <v>2602.9333333333334</v>
      </c>
      <c r="N50" s="180">
        <f>+'12.d'!M22*'12.a'!N22/60</f>
        <v>0</v>
      </c>
      <c r="O50" s="180">
        <f>+'12.d'!N22*'12.a'!O22/60</f>
        <v>0</v>
      </c>
      <c r="P50" s="295">
        <f t="shared" si="5"/>
        <v>2602.9333333333334</v>
      </c>
      <c r="Q50" s="181">
        <f>+'12.a'!Q22*'12.d'!O22/60</f>
        <v>0</v>
      </c>
      <c r="R50" s="295">
        <f t="shared" si="6"/>
        <v>617444.83333333337</v>
      </c>
    </row>
    <row r="51" spans="2:18" ht="30" customHeight="1">
      <c r="B51" s="140" t="s">
        <v>14</v>
      </c>
      <c r="C51" s="42" t="s">
        <v>121</v>
      </c>
      <c r="D51" s="148">
        <f>+'12.d'!D23*'12.a'!D23/60</f>
        <v>179911.66179285201</v>
      </c>
      <c r="E51" s="148">
        <f>+'12.d'!E23*'12.a'!E23/60</f>
        <v>0</v>
      </c>
      <c r="F51" s="148">
        <f>+'12.d'!F23*'12.a'!F23/60</f>
        <v>0</v>
      </c>
      <c r="G51" s="148">
        <f>+'12.d'!G23*'12.a'!G23/60</f>
        <v>0</v>
      </c>
      <c r="H51" s="148">
        <f>+'12.d'!H23*'12.a'!H23/60</f>
        <v>0</v>
      </c>
      <c r="I51" s="148">
        <f>+'12.d'!I23*'12.a'!I23/60</f>
        <v>2252506.7719999999</v>
      </c>
      <c r="J51" s="148">
        <f>+'12.d'!J23*'12.a'!J23/60</f>
        <v>711317.92799999996</v>
      </c>
      <c r="K51" s="148">
        <f>+'12.d'!K23*'12.a'!K23/60</f>
        <v>0</v>
      </c>
      <c r="L51" s="295">
        <f t="shared" si="4"/>
        <v>3143736.3617928517</v>
      </c>
      <c r="M51" s="148">
        <f>+'12.d'!L23*'12.a'!M23/60</f>
        <v>1569.36</v>
      </c>
      <c r="N51" s="148">
        <f>+'12.d'!M23*'12.a'!N23/60</f>
        <v>1086009.8833333333</v>
      </c>
      <c r="O51" s="148">
        <f>+'12.d'!N23*'12.a'!O23/60</f>
        <v>0</v>
      </c>
      <c r="P51" s="295">
        <f t="shared" si="5"/>
        <v>1087579.2433333334</v>
      </c>
      <c r="Q51" s="182">
        <f>+'12.a'!Q23*'12.d'!O23/60</f>
        <v>0</v>
      </c>
      <c r="R51" s="295">
        <f t="shared" si="6"/>
        <v>4231315.6051261853</v>
      </c>
    </row>
    <row r="52" spans="2:18" ht="30" customHeight="1">
      <c r="B52" s="167" t="s">
        <v>15</v>
      </c>
      <c r="C52" s="41" t="s">
        <v>113</v>
      </c>
      <c r="D52" s="180">
        <f>+'12.d'!D24*'12.a'!D24/60</f>
        <v>0</v>
      </c>
      <c r="E52" s="180">
        <f>+'12.d'!E24*'12.a'!E24/60</f>
        <v>0</v>
      </c>
      <c r="F52" s="180">
        <f>+'12.d'!F24*'12.a'!F24/60</f>
        <v>0</v>
      </c>
      <c r="G52" s="180">
        <f>+'12.d'!G24*'12.a'!G24/60</f>
        <v>1405254.8215027465</v>
      </c>
      <c r="H52" s="180">
        <f>+'12.d'!H24*'12.a'!H24/60</f>
        <v>0</v>
      </c>
      <c r="I52" s="180">
        <f>+'12.d'!I24*'12.a'!I24/60</f>
        <v>5129010.6844244311</v>
      </c>
      <c r="J52" s="180">
        <f>+'12.d'!J24*'12.a'!J24/60</f>
        <v>364541.92654520308</v>
      </c>
      <c r="K52" s="180">
        <f>+'12.d'!K24*'12.a'!K24/60</f>
        <v>105825.7693561323</v>
      </c>
      <c r="L52" s="295">
        <f t="shared" si="4"/>
        <v>7004633.2018285124</v>
      </c>
      <c r="M52" s="180">
        <f>+'12.d'!L24*'12.a'!M24/60</f>
        <v>594329.10650917736</v>
      </c>
      <c r="N52" s="180">
        <f>+'12.d'!M24*'12.a'!N24/60</f>
        <v>1353438.1382507212</v>
      </c>
      <c r="O52" s="180">
        <f>+'12.d'!N24*'12.a'!O24/60</f>
        <v>0</v>
      </c>
      <c r="P52" s="295">
        <f t="shared" si="5"/>
        <v>1947767.2447598986</v>
      </c>
      <c r="Q52" s="181">
        <f>+'12.a'!Q24*'12.d'!O24/60</f>
        <v>0</v>
      </c>
      <c r="R52" s="295">
        <f t="shared" si="6"/>
        <v>8952400.4465884119</v>
      </c>
    </row>
    <row r="53" spans="2:18" ht="30" customHeight="1">
      <c r="B53" s="404" t="s">
        <v>0</v>
      </c>
      <c r="C53" s="404"/>
      <c r="D53" s="295">
        <f>+'12.d'!D25*'12.a'!D25/60</f>
        <v>281811.7336209052</v>
      </c>
      <c r="E53" s="295">
        <f>+'12.d'!E25*'12.a'!E25/60</f>
        <v>114171.75175000001</v>
      </c>
      <c r="F53" s="295">
        <f>+'12.d'!F25*'12.a'!F25/60</f>
        <v>5144155.3041666662</v>
      </c>
      <c r="G53" s="295">
        <f>+'12.d'!G25*'12.a'!G25/60</f>
        <v>17006656.378387563</v>
      </c>
      <c r="H53" s="295">
        <f>+'12.d'!H25*'12.a'!H25/60</f>
        <v>164663.33333333334</v>
      </c>
      <c r="I53" s="295">
        <f>+'12.d'!I25*'12.a'!I25/60</f>
        <v>36415768.529394105</v>
      </c>
      <c r="J53" s="295">
        <f>+'12.d'!J25*'12.a'!J25/60</f>
        <v>2217241.8350757468</v>
      </c>
      <c r="K53" s="295">
        <f>+'12.d'!K25*'12.a'!K25/60</f>
        <v>316602.21113187924</v>
      </c>
      <c r="L53" s="295">
        <f t="shared" si="4"/>
        <v>61661071.076860189</v>
      </c>
      <c r="M53" s="295">
        <f>+'12.d'!L25*'12.a'!M25/60</f>
        <v>1830921.0169131199</v>
      </c>
      <c r="N53" s="295">
        <f>+'12.d'!M25*'12.a'!N25/60</f>
        <v>5125241.260895174</v>
      </c>
      <c r="O53" s="295">
        <f>+'12.d'!N25*'12.a'!O25/60</f>
        <v>3819.8333333333335</v>
      </c>
      <c r="P53" s="295">
        <f t="shared" si="5"/>
        <v>6959982.1111416267</v>
      </c>
      <c r="Q53" s="295">
        <f>+'12.a'!Q25*'12.d'!O25/60</f>
        <v>41045.5</v>
      </c>
      <c r="R53" s="295">
        <f t="shared" si="6"/>
        <v>68662098.688001812</v>
      </c>
    </row>
  </sheetData>
  <mergeCells count="21">
    <mergeCell ref="Q36:Q37"/>
    <mergeCell ref="R36:R37"/>
    <mergeCell ref="B25:C25"/>
    <mergeCell ref="R8:R9"/>
    <mergeCell ref="B8:B9"/>
    <mergeCell ref="M8:P8"/>
    <mergeCell ref="Q8:Q9"/>
    <mergeCell ref="D8:L8"/>
    <mergeCell ref="C8:C9"/>
    <mergeCell ref="B53:C53"/>
    <mergeCell ref="B36:B37"/>
    <mergeCell ref="C36:C37"/>
    <mergeCell ref="D36:L36"/>
    <mergeCell ref="M36:P36"/>
    <mergeCell ref="B5:R5"/>
    <mergeCell ref="B6:R6"/>
    <mergeCell ref="B27:R27"/>
    <mergeCell ref="B34:R34"/>
    <mergeCell ref="P2:R2"/>
    <mergeCell ref="Q29:R29"/>
    <mergeCell ref="B31:R31"/>
  </mergeCells>
  <phoneticPr fontId="20" type="noConversion"/>
  <hyperlinks>
    <hyperlink ref="B31" location="Índice!A1" display="Volver al índice"/>
    <hyperlink ref="Q29" location="'12.f'!A1" display="Siguiente   "/>
    <hyperlink ref="B29" location="'12.d'!A1" display="  Atrás "/>
    <hyperlink ref="R29" location="'12.f'!A1" display="'12.f'!A1"/>
  </hyperlinks>
  <pageMargins left="0.70000000000000007" right="0.70000000000000007" top="1.54" bottom="0.75000000000000011" header="0.6962992125984252" footer="0.30000000000000004"/>
  <pageSetup scale="3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53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7"/>
    <col min="2" max="2" width="22.1640625" style="7" customWidth="1"/>
    <col min="3" max="3" width="14.1640625" style="7" customWidth="1"/>
    <col min="4" max="4" width="17.5" style="7" customWidth="1"/>
    <col min="5" max="5" width="12.83203125" style="7"/>
    <col min="6" max="6" width="18.33203125" style="7" customWidth="1"/>
    <col min="7" max="7" width="16.6640625" style="7" customWidth="1"/>
    <col min="8" max="8" width="15.6640625" style="7" customWidth="1"/>
    <col min="9" max="9" width="20.33203125" style="7" customWidth="1"/>
    <col min="10" max="10" width="24" style="7" customWidth="1"/>
    <col min="11" max="11" width="25.1640625" style="7" customWidth="1"/>
    <col min="12" max="16384" width="12.83203125" style="7"/>
  </cols>
  <sheetData>
    <row r="1" spans="2:32" s="31" customFormat="1" ht="30.75" customHeight="1"/>
    <row r="2" spans="2:32" s="31" customFormat="1" ht="62" customHeight="1">
      <c r="D2" s="32"/>
      <c r="F2" s="33"/>
      <c r="P2" s="355" t="s">
        <v>406</v>
      </c>
      <c r="Q2" s="355"/>
      <c r="R2" s="355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9" customFormat="1" ht="59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2:32" s="8" customFormat="1" ht="30" customHeight="1">
      <c r="B6" s="398" t="s">
        <v>389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2:32" s="175" customFormat="1" ht="30" customHeight="1">
      <c r="B7" s="406" t="s">
        <v>282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176"/>
      <c r="T7" s="176"/>
    </row>
    <row r="8" spans="2:32" s="175" customFormat="1" ht="30" customHeight="1">
      <c r="B8" s="17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76"/>
      <c r="S8" s="176"/>
      <c r="T8" s="176"/>
    </row>
    <row r="9" spans="2:32" ht="30" customHeight="1">
      <c r="B9" s="399" t="s">
        <v>104</v>
      </c>
      <c r="C9" s="374" t="s">
        <v>112</v>
      </c>
      <c r="D9" s="391" t="s">
        <v>37</v>
      </c>
      <c r="E9" s="391"/>
      <c r="F9" s="391"/>
      <c r="G9" s="391"/>
      <c r="H9" s="391"/>
      <c r="I9" s="391"/>
      <c r="J9" s="391"/>
      <c r="K9" s="391"/>
      <c r="L9" s="391"/>
      <c r="M9" s="374" t="s">
        <v>72</v>
      </c>
      <c r="N9" s="374"/>
      <c r="O9" s="374"/>
      <c r="P9" s="374"/>
      <c r="Q9" s="393" t="s">
        <v>38</v>
      </c>
      <c r="R9" s="405" t="s">
        <v>20</v>
      </c>
      <c r="S9" s="143"/>
      <c r="T9" s="143"/>
      <c r="U9" s="143"/>
    </row>
    <row r="10" spans="2:32" ht="30" customHeight="1">
      <c r="B10" s="399"/>
      <c r="C10" s="374"/>
      <c r="D10" s="257" t="s">
        <v>100</v>
      </c>
      <c r="E10" s="257" t="s">
        <v>39</v>
      </c>
      <c r="F10" s="257" t="s">
        <v>29</v>
      </c>
      <c r="G10" s="45" t="s">
        <v>156</v>
      </c>
      <c r="H10" s="45" t="s">
        <v>157</v>
      </c>
      <c r="I10" s="45" t="s">
        <v>158</v>
      </c>
      <c r="J10" s="45" t="s">
        <v>159</v>
      </c>
      <c r="K10" s="45" t="s">
        <v>160</v>
      </c>
      <c r="L10" s="258" t="s">
        <v>107</v>
      </c>
      <c r="M10" s="45" t="s">
        <v>76</v>
      </c>
      <c r="N10" s="45" t="s">
        <v>161</v>
      </c>
      <c r="O10" s="45" t="s">
        <v>162</v>
      </c>
      <c r="P10" s="258" t="s">
        <v>107</v>
      </c>
      <c r="Q10" s="393"/>
      <c r="R10" s="405"/>
      <c r="S10" s="143"/>
      <c r="T10" s="143"/>
      <c r="U10" s="143"/>
    </row>
    <row r="11" spans="2:32" ht="30" customHeight="1">
      <c r="B11" s="167" t="s">
        <v>1</v>
      </c>
      <c r="C11" s="41" t="s">
        <v>113</v>
      </c>
      <c r="D11" s="178">
        <v>0</v>
      </c>
      <c r="E11" s="178">
        <v>0</v>
      </c>
      <c r="F11" s="178">
        <v>0</v>
      </c>
      <c r="G11" s="178">
        <v>5.5007147297071648E-3</v>
      </c>
      <c r="H11" s="178">
        <v>0</v>
      </c>
      <c r="I11" s="178">
        <v>0.48162005848353301</v>
      </c>
      <c r="J11" s="178">
        <v>3.9152485123834556E-3</v>
      </c>
      <c r="K11" s="178">
        <v>0</v>
      </c>
      <c r="L11" s="304">
        <f>+SUM(D11:K11)</f>
        <v>0.49103602172562361</v>
      </c>
      <c r="M11" s="178">
        <v>2.08508376936343E-2</v>
      </c>
      <c r="N11" s="178">
        <v>0</v>
      </c>
      <c r="O11" s="178">
        <v>0</v>
      </c>
      <c r="P11" s="304">
        <f>+SUM(M11:O11)</f>
        <v>2.08508376936343E-2</v>
      </c>
      <c r="Q11" s="179">
        <v>0</v>
      </c>
      <c r="R11" s="244">
        <f>+Q11+P11+L11</f>
        <v>0.51188685941925793</v>
      </c>
      <c r="S11" s="143"/>
      <c r="T11" s="143"/>
      <c r="U11" s="143"/>
    </row>
    <row r="12" spans="2:32" ht="30" customHeight="1">
      <c r="B12" s="140" t="s">
        <v>2</v>
      </c>
      <c r="C12" s="42" t="s">
        <v>114</v>
      </c>
      <c r="D12" s="159">
        <v>0</v>
      </c>
      <c r="E12" s="159">
        <v>0</v>
      </c>
      <c r="F12" s="159">
        <v>0</v>
      </c>
      <c r="G12" s="159">
        <v>9.5542600284820742E-2</v>
      </c>
      <c r="H12" s="159">
        <v>0</v>
      </c>
      <c r="I12" s="159">
        <v>0.56041623593715661</v>
      </c>
      <c r="J12" s="159">
        <v>0.10592686606149761</v>
      </c>
      <c r="K12" s="159">
        <v>0</v>
      </c>
      <c r="L12" s="300">
        <f t="shared" ref="L12:L25" si="0">+SUM(D12:K12)</f>
        <v>0.76188570228347496</v>
      </c>
      <c r="M12" s="159">
        <v>0</v>
      </c>
      <c r="N12" s="159">
        <v>0</v>
      </c>
      <c r="O12" s="159">
        <v>0</v>
      </c>
      <c r="P12" s="300">
        <f t="shared" ref="P12:P25" si="1">+SUM(M12:O12)</f>
        <v>0</v>
      </c>
      <c r="Q12" s="170">
        <v>0</v>
      </c>
      <c r="R12" s="244">
        <f t="shared" ref="R12:R25" si="2">+Q12+P12+L12</f>
        <v>0.76188570228347496</v>
      </c>
      <c r="S12" s="143"/>
      <c r="T12" s="143"/>
      <c r="U12" s="143"/>
    </row>
    <row r="13" spans="2:32" ht="30" customHeight="1">
      <c r="B13" s="167" t="s">
        <v>3</v>
      </c>
      <c r="C13" s="41" t="s">
        <v>115</v>
      </c>
      <c r="D13" s="178">
        <v>0</v>
      </c>
      <c r="E13" s="178">
        <v>0</v>
      </c>
      <c r="F13" s="178">
        <v>3.0140482494310115E-3</v>
      </c>
      <c r="G13" s="178">
        <v>0</v>
      </c>
      <c r="H13" s="178">
        <v>1.1524068844709176E-2</v>
      </c>
      <c r="I13" s="178">
        <v>0.33535062061646503</v>
      </c>
      <c r="J13" s="178">
        <v>0</v>
      </c>
      <c r="K13" s="178">
        <v>0</v>
      </c>
      <c r="L13" s="304">
        <f t="shared" si="0"/>
        <v>0.34988873771060525</v>
      </c>
      <c r="M13" s="178">
        <v>6.5408390618915249E-2</v>
      </c>
      <c r="N13" s="178">
        <v>2.8384571935685034E-2</v>
      </c>
      <c r="O13" s="178">
        <v>2.2709757117762028E-4</v>
      </c>
      <c r="P13" s="304">
        <f t="shared" si="1"/>
        <v>9.4020060125777905E-2</v>
      </c>
      <c r="Q13" s="179">
        <v>0</v>
      </c>
      <c r="R13" s="244">
        <f t="shared" si="2"/>
        <v>0.44390879783638315</v>
      </c>
      <c r="S13" s="143"/>
      <c r="T13" s="143"/>
      <c r="U13" s="143"/>
    </row>
    <row r="14" spans="2:32" ht="30" customHeight="1">
      <c r="B14" s="140" t="s">
        <v>4</v>
      </c>
      <c r="C14" s="42" t="s">
        <v>116</v>
      </c>
      <c r="D14" s="159">
        <v>0</v>
      </c>
      <c r="E14" s="159">
        <v>3.5071359624971182E-2</v>
      </c>
      <c r="F14" s="159">
        <v>3.6058468936027051E-2</v>
      </c>
      <c r="G14" s="159">
        <v>0.32125748239510371</v>
      </c>
      <c r="H14" s="159">
        <v>0</v>
      </c>
      <c r="I14" s="159">
        <v>0.16921164152584492</v>
      </c>
      <c r="J14" s="159">
        <v>0</v>
      </c>
      <c r="K14" s="159">
        <v>0</v>
      </c>
      <c r="L14" s="300">
        <f t="shared" si="0"/>
        <v>0.5615989524819468</v>
      </c>
      <c r="M14" s="159">
        <v>0</v>
      </c>
      <c r="N14" s="159">
        <v>7.9374330779714022E-2</v>
      </c>
      <c r="O14" s="159">
        <v>0</v>
      </c>
      <c r="P14" s="300">
        <f t="shared" si="1"/>
        <v>7.9374330779714022E-2</v>
      </c>
      <c r="Q14" s="170">
        <v>0</v>
      </c>
      <c r="R14" s="244">
        <f t="shared" si="2"/>
        <v>0.64097328326166081</v>
      </c>
      <c r="S14" s="143"/>
      <c r="T14" s="143"/>
      <c r="U14" s="143"/>
    </row>
    <row r="15" spans="2:32" ht="30" customHeight="1">
      <c r="B15" s="167" t="s">
        <v>5</v>
      </c>
      <c r="C15" s="41" t="s">
        <v>117</v>
      </c>
      <c r="D15" s="178">
        <v>0</v>
      </c>
      <c r="E15" s="178">
        <v>0</v>
      </c>
      <c r="F15" s="178">
        <v>0</v>
      </c>
      <c r="G15" s="178">
        <v>0.43340207758142807</v>
      </c>
      <c r="H15" s="178">
        <v>0</v>
      </c>
      <c r="I15" s="178">
        <v>0.12058350677169043</v>
      </c>
      <c r="J15" s="178">
        <v>7.9238891758526102E-3</v>
      </c>
      <c r="K15" s="178">
        <v>0</v>
      </c>
      <c r="L15" s="304">
        <f t="shared" si="0"/>
        <v>0.56190947352897114</v>
      </c>
      <c r="M15" s="178">
        <v>1.5549816376703122E-3</v>
      </c>
      <c r="N15" s="178">
        <v>0.10683895518003518</v>
      </c>
      <c r="O15" s="178">
        <v>0</v>
      </c>
      <c r="P15" s="304">
        <f t="shared" si="1"/>
        <v>0.1083939368177055</v>
      </c>
      <c r="Q15" s="179">
        <v>0</v>
      </c>
      <c r="R15" s="244">
        <f t="shared" si="2"/>
        <v>0.67030341034667662</v>
      </c>
      <c r="S15" s="143"/>
      <c r="T15" s="143"/>
      <c r="U15" s="143"/>
    </row>
    <row r="16" spans="2:32" ht="30" customHeight="1">
      <c r="B16" s="140" t="s">
        <v>6</v>
      </c>
      <c r="C16" s="42" t="s">
        <v>113</v>
      </c>
      <c r="D16" s="159">
        <v>0</v>
      </c>
      <c r="E16" s="159">
        <v>0</v>
      </c>
      <c r="F16" s="159">
        <v>0</v>
      </c>
      <c r="G16" s="159">
        <v>4.321927559035107E-3</v>
      </c>
      <c r="H16" s="159">
        <v>0</v>
      </c>
      <c r="I16" s="159">
        <v>0.27649591310741239</v>
      </c>
      <c r="J16" s="159">
        <v>5.9532105129182306E-2</v>
      </c>
      <c r="K16" s="159">
        <v>9.1615063746038131E-2</v>
      </c>
      <c r="L16" s="300">
        <f t="shared" si="0"/>
        <v>0.43196500954166794</v>
      </c>
      <c r="M16" s="159">
        <v>0</v>
      </c>
      <c r="N16" s="159">
        <v>0</v>
      </c>
      <c r="O16" s="159">
        <v>0</v>
      </c>
      <c r="P16" s="300">
        <f t="shared" si="1"/>
        <v>0</v>
      </c>
      <c r="Q16" s="170">
        <v>0</v>
      </c>
      <c r="R16" s="244">
        <f t="shared" si="2"/>
        <v>0.43196500954166794</v>
      </c>
      <c r="S16" s="143"/>
      <c r="T16" s="143"/>
      <c r="U16" s="143"/>
    </row>
    <row r="17" spans="1:21" ht="30" customHeight="1">
      <c r="B17" s="167" t="s">
        <v>7</v>
      </c>
      <c r="C17" s="41" t="s">
        <v>117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8">
        <v>0.46473218091651286</v>
      </c>
      <c r="J17" s="178">
        <v>0</v>
      </c>
      <c r="K17" s="178">
        <v>0</v>
      </c>
      <c r="L17" s="304">
        <f t="shared" si="0"/>
        <v>0.46473218091651286</v>
      </c>
      <c r="M17" s="178">
        <v>2.5750392372032797E-2</v>
      </c>
      <c r="N17" s="178">
        <v>0</v>
      </c>
      <c r="O17" s="178">
        <v>0</v>
      </c>
      <c r="P17" s="304">
        <f t="shared" si="1"/>
        <v>2.5750392372032797E-2</v>
      </c>
      <c r="Q17" s="179">
        <v>0</v>
      </c>
      <c r="R17" s="244">
        <f t="shared" si="2"/>
        <v>0.49048257328854566</v>
      </c>
      <c r="S17" s="143"/>
      <c r="T17" s="143"/>
      <c r="U17" s="143"/>
    </row>
    <row r="18" spans="1:21" ht="30" customHeight="1">
      <c r="B18" s="140" t="s">
        <v>8</v>
      </c>
      <c r="C18" s="42" t="s">
        <v>117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0.46459570443942033</v>
      </c>
      <c r="J18" s="159">
        <v>6.5735763622626342E-2</v>
      </c>
      <c r="K18" s="159">
        <v>0</v>
      </c>
      <c r="L18" s="300">
        <f t="shared" si="0"/>
        <v>0.53033146806204667</v>
      </c>
      <c r="M18" s="159">
        <v>0</v>
      </c>
      <c r="N18" s="159">
        <v>0</v>
      </c>
      <c r="O18" s="159">
        <v>0</v>
      </c>
      <c r="P18" s="300">
        <f t="shared" si="1"/>
        <v>0</v>
      </c>
      <c r="Q18" s="170">
        <v>0</v>
      </c>
      <c r="R18" s="244">
        <f t="shared" si="2"/>
        <v>0.53033146806204667</v>
      </c>
      <c r="S18" s="143"/>
      <c r="T18" s="143"/>
      <c r="U18" s="143"/>
    </row>
    <row r="19" spans="1:21" ht="30" customHeight="1">
      <c r="B19" s="167" t="s">
        <v>9</v>
      </c>
      <c r="C19" s="41" t="s">
        <v>118</v>
      </c>
      <c r="D19" s="178">
        <v>8.1587570711041356E-3</v>
      </c>
      <c r="E19" s="178">
        <v>0</v>
      </c>
      <c r="F19" s="178">
        <v>0.35355132089795133</v>
      </c>
      <c r="G19" s="178">
        <v>0.28649687623278991</v>
      </c>
      <c r="H19" s="178">
        <v>0</v>
      </c>
      <c r="I19" s="178">
        <v>0.15490602585373178</v>
      </c>
      <c r="J19" s="178">
        <v>0</v>
      </c>
      <c r="K19" s="178">
        <v>0</v>
      </c>
      <c r="L19" s="304">
        <f t="shared" si="0"/>
        <v>0.80311298005557719</v>
      </c>
      <c r="M19" s="178">
        <v>0</v>
      </c>
      <c r="N19" s="178">
        <v>0</v>
      </c>
      <c r="O19" s="178">
        <v>0</v>
      </c>
      <c r="P19" s="304">
        <f t="shared" si="1"/>
        <v>0</v>
      </c>
      <c r="Q19" s="179">
        <v>0</v>
      </c>
      <c r="R19" s="244">
        <f t="shared" si="2"/>
        <v>0.80311298005557719</v>
      </c>
      <c r="S19" s="143"/>
      <c r="T19" s="143"/>
      <c r="U19" s="143"/>
    </row>
    <row r="20" spans="1:21" ht="30" customHeight="1">
      <c r="B20" s="140" t="s">
        <v>10</v>
      </c>
      <c r="C20" s="42" t="s">
        <v>119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0.59384283030515284</v>
      </c>
      <c r="J20" s="159">
        <v>1.5993577170275767E-3</v>
      </c>
      <c r="K20" s="159">
        <v>0</v>
      </c>
      <c r="L20" s="300">
        <f t="shared" si="0"/>
        <v>0.59544218802218041</v>
      </c>
      <c r="M20" s="159">
        <v>1.0433175427918776E-3</v>
      </c>
      <c r="N20" s="159">
        <v>0</v>
      </c>
      <c r="O20" s="159">
        <v>0</v>
      </c>
      <c r="P20" s="300">
        <f t="shared" si="1"/>
        <v>1.0433175427918776E-3</v>
      </c>
      <c r="Q20" s="170">
        <v>0</v>
      </c>
      <c r="R20" s="244">
        <f t="shared" si="2"/>
        <v>0.59648550556497226</v>
      </c>
      <c r="S20" s="143"/>
      <c r="T20" s="143"/>
      <c r="U20" s="143"/>
    </row>
    <row r="21" spans="1:21" ht="30" customHeight="1">
      <c r="B21" s="167" t="s">
        <v>11</v>
      </c>
      <c r="C21" s="41" t="s">
        <v>113</v>
      </c>
      <c r="D21" s="178">
        <v>0</v>
      </c>
      <c r="E21" s="178">
        <v>0</v>
      </c>
      <c r="F21" s="178">
        <v>0</v>
      </c>
      <c r="G21" s="178">
        <v>1.2234690134008516E-2</v>
      </c>
      <c r="H21" s="178">
        <v>0</v>
      </c>
      <c r="I21" s="178">
        <v>0.50748581063755349</v>
      </c>
      <c r="J21" s="178">
        <v>2.6299100605171238E-2</v>
      </c>
      <c r="K21" s="178">
        <v>0</v>
      </c>
      <c r="L21" s="304">
        <f t="shared" si="0"/>
        <v>0.54601960137673322</v>
      </c>
      <c r="M21" s="178">
        <v>2.7512602257068676E-2</v>
      </c>
      <c r="N21" s="178">
        <v>0</v>
      </c>
      <c r="O21" s="178">
        <v>0</v>
      </c>
      <c r="P21" s="304">
        <f t="shared" si="1"/>
        <v>2.7512602257068676E-2</v>
      </c>
      <c r="Q21" s="179">
        <v>0</v>
      </c>
      <c r="R21" s="244">
        <f t="shared" si="2"/>
        <v>0.57353220363380186</v>
      </c>
      <c r="S21" s="143"/>
      <c r="T21" s="143"/>
      <c r="U21" s="143"/>
    </row>
    <row r="22" spans="1:21" ht="30" customHeight="1">
      <c r="B22" s="140" t="s">
        <v>12</v>
      </c>
      <c r="C22" s="42" t="s">
        <v>113</v>
      </c>
      <c r="D22" s="159">
        <v>0</v>
      </c>
      <c r="E22" s="159">
        <v>0</v>
      </c>
      <c r="F22" s="159">
        <v>7.9202890189114805E-2</v>
      </c>
      <c r="G22" s="159">
        <v>1.8146822270522035E-2</v>
      </c>
      <c r="H22" s="159">
        <v>0</v>
      </c>
      <c r="I22" s="159">
        <v>0.49441037394465537</v>
      </c>
      <c r="J22" s="159">
        <v>0</v>
      </c>
      <c r="K22" s="159">
        <v>0</v>
      </c>
      <c r="L22" s="300">
        <f t="shared" si="0"/>
        <v>0.59176008640429223</v>
      </c>
      <c r="M22" s="159">
        <v>2.1330978892350062E-2</v>
      </c>
      <c r="N22" s="159">
        <v>8.9078247244882679E-3</v>
      </c>
      <c r="O22" s="159">
        <v>6.8769186862879111E-5</v>
      </c>
      <c r="P22" s="300">
        <f t="shared" si="1"/>
        <v>3.0307572803701211E-2</v>
      </c>
      <c r="Q22" s="170">
        <v>3.1071939404855003E-2</v>
      </c>
      <c r="R22" s="244">
        <f t="shared" si="2"/>
        <v>0.65313959861284843</v>
      </c>
      <c r="S22" s="143"/>
      <c r="T22" s="143"/>
      <c r="U22" s="143"/>
    </row>
    <row r="23" spans="1:21" ht="30" customHeight="1">
      <c r="B23" s="167" t="s">
        <v>13</v>
      </c>
      <c r="C23" s="41" t="s">
        <v>120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0.62510896044692998</v>
      </c>
      <c r="J23" s="178">
        <v>0</v>
      </c>
      <c r="K23" s="178">
        <v>0</v>
      </c>
      <c r="L23" s="304">
        <f t="shared" si="0"/>
        <v>0.62510896044692998</v>
      </c>
      <c r="M23" s="178">
        <v>2.6463989362349285E-3</v>
      </c>
      <c r="N23" s="178">
        <v>0</v>
      </c>
      <c r="O23" s="178">
        <v>0</v>
      </c>
      <c r="P23" s="304">
        <f t="shared" si="1"/>
        <v>2.6463989362349285E-3</v>
      </c>
      <c r="Q23" s="179">
        <v>0</v>
      </c>
      <c r="R23" s="244">
        <f t="shared" si="2"/>
        <v>0.62775535938316496</v>
      </c>
      <c r="S23" s="143"/>
      <c r="T23" s="143"/>
      <c r="U23" s="143"/>
    </row>
    <row r="24" spans="1:21" ht="30" customHeight="1">
      <c r="B24" s="140" t="s">
        <v>14</v>
      </c>
      <c r="C24" s="42" t="s">
        <v>121</v>
      </c>
      <c r="D24" s="159">
        <v>2.0643954638647516E-2</v>
      </c>
      <c r="E24" s="159">
        <v>0</v>
      </c>
      <c r="F24" s="159">
        <v>0</v>
      </c>
      <c r="G24" s="159">
        <v>0</v>
      </c>
      <c r="H24" s="159">
        <v>0</v>
      </c>
      <c r="I24" s="159">
        <v>0.25846377695046019</v>
      </c>
      <c r="J24" s="159">
        <v>0.25846377695046019</v>
      </c>
      <c r="K24" s="159">
        <v>0</v>
      </c>
      <c r="L24" s="300">
        <f t="shared" si="0"/>
        <v>0.53757150853956792</v>
      </c>
      <c r="M24" s="159">
        <v>1.8007613474778678E-4</v>
      </c>
      <c r="N24" s="159">
        <v>0.12461414977351375</v>
      </c>
      <c r="O24" s="159">
        <v>0</v>
      </c>
      <c r="P24" s="300">
        <f t="shared" si="1"/>
        <v>0.12479422590826153</v>
      </c>
      <c r="Q24" s="170">
        <v>0</v>
      </c>
      <c r="R24" s="244">
        <f t="shared" si="2"/>
        <v>0.66236573444782942</v>
      </c>
      <c r="S24" s="143"/>
      <c r="T24" s="143"/>
      <c r="U24" s="143"/>
    </row>
    <row r="25" spans="1:21" ht="30" customHeight="1">
      <c r="B25" s="167" t="s">
        <v>15</v>
      </c>
      <c r="C25" s="41" t="s">
        <v>113</v>
      </c>
      <c r="D25" s="178">
        <v>0</v>
      </c>
      <c r="E25" s="178">
        <v>0</v>
      </c>
      <c r="F25" s="178">
        <v>0</v>
      </c>
      <c r="G25" s="178">
        <v>8.0791474235996363E-2</v>
      </c>
      <c r="H25" s="178">
        <v>0</v>
      </c>
      <c r="I25" s="178">
        <v>0.294879140940216</v>
      </c>
      <c r="J25" s="178">
        <v>2.0958390759991917E-2</v>
      </c>
      <c r="K25" s="178">
        <v>6.0841776079426499E-3</v>
      </c>
      <c r="L25" s="304">
        <f t="shared" si="0"/>
        <v>0.40271318354414692</v>
      </c>
      <c r="M25" s="178">
        <v>3.4169407541965222E-2</v>
      </c>
      <c r="N25" s="178">
        <v>7.7812408684401951E-2</v>
      </c>
      <c r="O25" s="178">
        <v>0</v>
      </c>
      <c r="P25" s="304">
        <f t="shared" si="1"/>
        <v>0.11198181622636717</v>
      </c>
      <c r="Q25" s="179">
        <v>0</v>
      </c>
      <c r="R25" s="244">
        <f t="shared" si="2"/>
        <v>0.51469499977051414</v>
      </c>
      <c r="S25" s="143"/>
      <c r="T25" s="143"/>
      <c r="U25" s="143"/>
    </row>
    <row r="26" spans="1:21" ht="30" customHeight="1">
      <c r="B26" s="404" t="s">
        <v>0</v>
      </c>
      <c r="C26" s="404"/>
      <c r="D26" s="303">
        <f t="shared" ref="D26:R26" si="3">+AVERAGE(D11:D25)</f>
        <v>1.9201807806501102E-3</v>
      </c>
      <c r="E26" s="303">
        <f t="shared" si="3"/>
        <v>2.3380906416647453E-3</v>
      </c>
      <c r="F26" s="303">
        <f t="shared" si="3"/>
        <v>3.1455115218168281E-2</v>
      </c>
      <c r="G26" s="303">
        <f t="shared" si="3"/>
        <v>8.3846311028227441E-2</v>
      </c>
      <c r="H26" s="303">
        <f t="shared" si="3"/>
        <v>7.6827125631394506E-4</v>
      </c>
      <c r="I26" s="303">
        <f t="shared" si="3"/>
        <v>0.38680685205844895</v>
      </c>
      <c r="J26" s="303">
        <f t="shared" si="3"/>
        <v>3.6690299902279552E-2</v>
      </c>
      <c r="K26" s="303">
        <f t="shared" si="3"/>
        <v>6.5132827569320522E-3</v>
      </c>
      <c r="L26" s="303">
        <f t="shared" si="3"/>
        <v>0.55033840364268516</v>
      </c>
      <c r="M26" s="303">
        <f t="shared" si="3"/>
        <v>1.336315890849408E-2</v>
      </c>
      <c r="N26" s="303">
        <f t="shared" si="3"/>
        <v>2.8395482738522548E-2</v>
      </c>
      <c r="O26" s="303">
        <f t="shared" si="3"/>
        <v>1.9724450536033292E-5</v>
      </c>
      <c r="P26" s="303">
        <f t="shared" si="3"/>
        <v>4.1778366097552665E-2</v>
      </c>
      <c r="Q26" s="303">
        <f t="shared" si="3"/>
        <v>2.0714626269903334E-3</v>
      </c>
      <c r="R26" s="303">
        <f t="shared" si="3"/>
        <v>0.59418823236722818</v>
      </c>
      <c r="S26" s="143"/>
      <c r="T26" s="143"/>
      <c r="U26" s="143"/>
    </row>
    <row r="27" spans="1:21" ht="30" customHeight="1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</row>
    <row r="28" spans="1:21" s="175" customFormat="1" ht="30" customHeight="1">
      <c r="B28" s="371" t="s">
        <v>380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177"/>
      <c r="T28" s="177"/>
      <c r="U28" s="177"/>
    </row>
    <row r="29" spans="1:21" s="175" customFormat="1" ht="30" customHeight="1">
      <c r="A29" s="23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21" ht="60" customHeight="1">
      <c r="B30" s="402" t="s">
        <v>289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143"/>
      <c r="T30" s="143"/>
      <c r="U30" s="143"/>
    </row>
    <row r="31" spans="1:21" ht="30" customHeight="1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</row>
    <row r="32" spans="1:21" ht="30" customHeight="1">
      <c r="B32" s="399" t="s">
        <v>104</v>
      </c>
      <c r="C32" s="374" t="s">
        <v>112</v>
      </c>
      <c r="D32" s="391" t="s">
        <v>37</v>
      </c>
      <c r="E32" s="391"/>
      <c r="F32" s="391"/>
      <c r="G32" s="391"/>
      <c r="H32" s="391"/>
      <c r="I32" s="391"/>
      <c r="J32" s="391"/>
      <c r="K32" s="391"/>
      <c r="L32" s="391"/>
      <c r="M32" s="374" t="s">
        <v>72</v>
      </c>
      <c r="N32" s="374"/>
      <c r="O32" s="374"/>
      <c r="P32" s="374"/>
      <c r="Q32" s="393" t="s">
        <v>38</v>
      </c>
      <c r="R32" s="405" t="s">
        <v>20</v>
      </c>
    </row>
    <row r="33" spans="2:18" ht="30" customHeight="1">
      <c r="B33" s="399"/>
      <c r="C33" s="374"/>
      <c r="D33" s="257" t="s">
        <v>100</v>
      </c>
      <c r="E33" s="257" t="s">
        <v>39</v>
      </c>
      <c r="F33" s="257" t="s">
        <v>29</v>
      </c>
      <c r="G33" s="45" t="s">
        <v>156</v>
      </c>
      <c r="H33" s="45" t="s">
        <v>157</v>
      </c>
      <c r="I33" s="45" t="s">
        <v>158</v>
      </c>
      <c r="J33" s="45" t="s">
        <v>159</v>
      </c>
      <c r="K33" s="45" t="s">
        <v>160</v>
      </c>
      <c r="L33" s="258" t="s">
        <v>107</v>
      </c>
      <c r="M33" s="45" t="s">
        <v>76</v>
      </c>
      <c r="N33" s="45" t="s">
        <v>161</v>
      </c>
      <c r="O33" s="45" t="s">
        <v>162</v>
      </c>
      <c r="P33" s="258" t="s">
        <v>107</v>
      </c>
      <c r="Q33" s="393"/>
      <c r="R33" s="405"/>
    </row>
    <row r="34" spans="2:18" ht="30" customHeight="1">
      <c r="B34" s="167" t="s">
        <v>1</v>
      </c>
      <c r="C34" s="41" t="s">
        <v>113</v>
      </c>
      <c r="D34" s="178">
        <f>+'12.e'!D38/'12.e'!$R38</f>
        <v>0</v>
      </c>
      <c r="E34" s="178">
        <f>+'12.e'!E38/'12.e'!$R38</f>
        <v>0</v>
      </c>
      <c r="F34" s="178">
        <f>+'12.e'!F38/'12.e'!$R38</f>
        <v>0</v>
      </c>
      <c r="G34" s="178">
        <f>+'12.e'!G38/'12.e'!$R38</f>
        <v>1.0745958073523893E-2</v>
      </c>
      <c r="H34" s="178">
        <f>+'12.e'!H38/'12.e'!$R38</f>
        <v>0</v>
      </c>
      <c r="I34" s="178">
        <f>+'12.e'!I38/'12.e'!$R38</f>
        <v>0.94087208847270865</v>
      </c>
      <c r="J34" s="178">
        <f>+'12.e'!J38/'12.e'!$R38</f>
        <v>7.648659934004467E-3</v>
      </c>
      <c r="K34" s="178">
        <f>+'12.e'!K38/'12.e'!$R38</f>
        <v>0</v>
      </c>
      <c r="L34" s="304">
        <f>+'12.e'!L38/'12.e'!$R38</f>
        <v>0.95926670648023693</v>
      </c>
      <c r="M34" s="178">
        <f>+'12.e'!M38/'12.e'!$R38</f>
        <v>4.0733293519763014E-2</v>
      </c>
      <c r="N34" s="178">
        <f>+'12.e'!N38/'12.e'!$R38</f>
        <v>0</v>
      </c>
      <c r="O34" s="178">
        <f>+'12.e'!O38/'12.e'!$R38</f>
        <v>0</v>
      </c>
      <c r="P34" s="304">
        <f>+'12.e'!P38/'12.e'!$R38</f>
        <v>4.0733293519763014E-2</v>
      </c>
      <c r="Q34" s="179">
        <f>+'12.e'!Q38/'12.e'!$R38</f>
        <v>0</v>
      </c>
      <c r="R34" s="244">
        <f>+'12.e'!R38/'12.e'!$R38</f>
        <v>1</v>
      </c>
    </row>
    <row r="35" spans="2:18" ht="30" customHeight="1">
      <c r="B35" s="140" t="s">
        <v>2</v>
      </c>
      <c r="C35" s="42" t="s">
        <v>114</v>
      </c>
      <c r="D35" s="159">
        <f>+'12.e'!D39/'12.e'!$R39</f>
        <v>0</v>
      </c>
      <c r="E35" s="159">
        <f>+'12.e'!E39/'12.e'!$R39</f>
        <v>0</v>
      </c>
      <c r="F35" s="159">
        <f>+'12.e'!F39/'12.e'!$R39</f>
        <v>0</v>
      </c>
      <c r="G35" s="159">
        <f>+'12.e'!G39/'12.e'!$R39</f>
        <v>0.12540279991928788</v>
      </c>
      <c r="H35" s="159">
        <f>+'12.e'!H39/'12.e'!$R39</f>
        <v>0</v>
      </c>
      <c r="I35" s="159">
        <f>+'12.e'!I39/'12.e'!$R39</f>
        <v>0.73556471037258342</v>
      </c>
      <c r="J35" s="159">
        <f>+'12.e'!J39/'12.e'!$R39</f>
        <v>0.13903248970812865</v>
      </c>
      <c r="K35" s="159">
        <f>+'12.e'!K39/'12.e'!$R39</f>
        <v>0</v>
      </c>
      <c r="L35" s="300">
        <f>+'12.e'!L39/'12.e'!$R39</f>
        <v>1</v>
      </c>
      <c r="M35" s="159">
        <f>+'12.e'!M39/'12.e'!$R39</f>
        <v>0</v>
      </c>
      <c r="N35" s="159">
        <f>+'12.e'!N39/'12.e'!$R39</f>
        <v>0</v>
      </c>
      <c r="O35" s="159">
        <f>+'12.e'!O39/'12.e'!$R39</f>
        <v>0</v>
      </c>
      <c r="P35" s="300">
        <f>+'12.e'!P39/'12.e'!$R39</f>
        <v>0</v>
      </c>
      <c r="Q35" s="170">
        <f>+'12.e'!Q39/'12.e'!$R39</f>
        <v>0</v>
      </c>
      <c r="R35" s="244">
        <f>+'12.e'!R39/'12.e'!$R39</f>
        <v>1</v>
      </c>
    </row>
    <row r="36" spans="2:18" ht="30" customHeight="1">
      <c r="B36" s="167" t="s">
        <v>3</v>
      </c>
      <c r="C36" s="41" t="s">
        <v>115</v>
      </c>
      <c r="D36" s="178">
        <f>+'12.e'!D40/'12.e'!$R40</f>
        <v>0</v>
      </c>
      <c r="E36" s="178">
        <f>+'12.e'!E40/'12.e'!$R40</f>
        <v>0</v>
      </c>
      <c r="F36" s="178">
        <f>+'12.e'!F40/'12.e'!$R40</f>
        <v>6.7897916511714101E-3</v>
      </c>
      <c r="G36" s="178">
        <f>+'12.e'!G40/'12.e'!$R40</f>
        <v>0</v>
      </c>
      <c r="H36" s="178">
        <f>+'12.e'!H40/'12.e'!$R40</f>
        <v>2.5960442552338741E-2</v>
      </c>
      <c r="I36" s="178">
        <f>+'12.e'!I40/'12.e'!$R40</f>
        <v>0.75544936764256088</v>
      </c>
      <c r="J36" s="178">
        <f>+'12.e'!J40/'12.e'!$R40</f>
        <v>0</v>
      </c>
      <c r="K36" s="178">
        <f>+'12.e'!K40/'12.e'!$R40</f>
        <v>0</v>
      </c>
      <c r="L36" s="304">
        <f>+'12.e'!L40/'12.e'!$R40</f>
        <v>0.78819960184607107</v>
      </c>
      <c r="M36" s="178">
        <f>+'12.e'!M40/'12.e'!$R40</f>
        <v>0.14734646156534079</v>
      </c>
      <c r="N36" s="178">
        <f>+'12.e'!N40/'12.e'!$R40</f>
        <v>6.3942350487378896E-2</v>
      </c>
      <c r="O36" s="178">
        <f>+'12.e'!O40/'12.e'!$R40</f>
        <v>5.1158610120929481E-4</v>
      </c>
      <c r="P36" s="304">
        <f>+'12.e'!P40/'12.e'!$R40</f>
        <v>0.21180039815392898</v>
      </c>
      <c r="Q36" s="179">
        <f>+'12.e'!Q40/'12.e'!$R40</f>
        <v>0</v>
      </c>
      <c r="R36" s="244">
        <f>+'12.e'!R40/'12.e'!$R40</f>
        <v>1</v>
      </c>
    </row>
    <row r="37" spans="2:18" ht="30" customHeight="1">
      <c r="B37" s="140" t="s">
        <v>4</v>
      </c>
      <c r="C37" s="42" t="s">
        <v>116</v>
      </c>
      <c r="D37" s="159">
        <f>+'12.e'!D41/'12.e'!$R41</f>
        <v>0</v>
      </c>
      <c r="E37" s="159">
        <f>+'12.e'!E41/'12.e'!$R41</f>
        <v>5.4715790097376343E-2</v>
      </c>
      <c r="F37" s="159">
        <f>+'12.e'!F41/'12.e'!$R41</f>
        <v>5.625580640824792E-2</v>
      </c>
      <c r="G37" s="159">
        <f>+'12.e'!G41/'12.e'!$R41</f>
        <v>0.50120260981916565</v>
      </c>
      <c r="H37" s="159">
        <f>+'12.e'!H41/'12.e'!$R41</f>
        <v>0</v>
      </c>
      <c r="I37" s="159">
        <f>+'12.e'!I41/'12.e'!$R41</f>
        <v>0.26399172312579622</v>
      </c>
      <c r="J37" s="159">
        <f>+'12.e'!J41/'12.e'!$R41</f>
        <v>0</v>
      </c>
      <c r="K37" s="159">
        <f>+'12.e'!K41/'12.e'!$R41</f>
        <v>0</v>
      </c>
      <c r="L37" s="300">
        <f>+'12.e'!L41/'12.e'!$R41</f>
        <v>0.87616592945058602</v>
      </c>
      <c r="M37" s="159">
        <f>+'12.e'!M41/'12.e'!$R41</f>
        <v>0</v>
      </c>
      <c r="N37" s="159">
        <f>+'12.e'!N41/'12.e'!$R41</f>
        <v>0.12383407054941399</v>
      </c>
      <c r="O37" s="159">
        <f>+'12.e'!O41/'12.e'!$R41</f>
        <v>0</v>
      </c>
      <c r="P37" s="300">
        <f>+'12.e'!P41/'12.e'!$R41</f>
        <v>0.12383407054941399</v>
      </c>
      <c r="Q37" s="170">
        <f>+'12.e'!Q41/'12.e'!$R41</f>
        <v>0</v>
      </c>
      <c r="R37" s="244">
        <f>+'12.e'!R41/'12.e'!$R41</f>
        <v>1</v>
      </c>
    </row>
    <row r="38" spans="2:18" ht="30" customHeight="1">
      <c r="B38" s="167" t="s">
        <v>5</v>
      </c>
      <c r="C38" s="41" t="s">
        <v>117</v>
      </c>
      <c r="D38" s="178">
        <f>+'12.e'!D42/'12.e'!$R42</f>
        <v>0</v>
      </c>
      <c r="E38" s="178">
        <f>+'12.e'!E42/'12.e'!$R42</f>
        <v>0</v>
      </c>
      <c r="F38" s="178">
        <f>+'12.e'!F42/'12.e'!$R42</f>
        <v>0</v>
      </c>
      <c r="G38" s="178">
        <f>+'12.e'!G42/'12.e'!$R42</f>
        <v>0.6465759697646104</v>
      </c>
      <c r="H38" s="178">
        <f>+'12.e'!H42/'12.e'!$R42</f>
        <v>0</v>
      </c>
      <c r="I38" s="178">
        <f>+'12.e'!I42/'12.e'!$R42</f>
        <v>0.17989391805320729</v>
      </c>
      <c r="J38" s="178">
        <f>+'12.e'!J42/'12.e'!$R42</f>
        <v>1.1821346950561425E-2</v>
      </c>
      <c r="K38" s="178">
        <f>+'12.e'!K42/'12.e'!$R42</f>
        <v>0</v>
      </c>
      <c r="L38" s="304">
        <f>+'12.e'!L42/'12.e'!$R42</f>
        <v>0.83829123476837919</v>
      </c>
      <c r="M38" s="178">
        <f>+'12.e'!M42/'12.e'!$R42</f>
        <v>2.3198175836015599E-3</v>
      </c>
      <c r="N38" s="178">
        <f>+'12.e'!N42/'12.e'!$R42</f>
        <v>0.15938894764801922</v>
      </c>
      <c r="O38" s="178">
        <f>+'12.e'!O42/'12.e'!$R42</f>
        <v>0</v>
      </c>
      <c r="P38" s="304">
        <f>+'12.e'!P42/'12.e'!$R42</f>
        <v>0.16170876523162078</v>
      </c>
      <c r="Q38" s="179">
        <f>+'12.e'!Q42/'12.e'!$R42</f>
        <v>0</v>
      </c>
      <c r="R38" s="244">
        <f>+'12.e'!R42/'12.e'!$R42</f>
        <v>1</v>
      </c>
    </row>
    <row r="39" spans="2:18" ht="30" customHeight="1">
      <c r="B39" s="140" t="s">
        <v>6</v>
      </c>
      <c r="C39" s="42" t="s">
        <v>113</v>
      </c>
      <c r="D39" s="159">
        <f>+'12.e'!D43/'12.e'!$R43</f>
        <v>0</v>
      </c>
      <c r="E39" s="159">
        <f>+'12.e'!E43/'12.e'!$R43</f>
        <v>0</v>
      </c>
      <c r="F39" s="159">
        <f>+'12.e'!F43/'12.e'!$R43</f>
        <v>0</v>
      </c>
      <c r="G39" s="159">
        <f>+'12.e'!G43/'12.e'!$R43</f>
        <v>1.0005272333564342E-2</v>
      </c>
      <c r="H39" s="159">
        <f>+'12.e'!H43/'12.e'!$R43</f>
        <v>0</v>
      </c>
      <c r="I39" s="159">
        <f>+'12.e'!I43/'12.e'!$R43</f>
        <v>0.64008868079566339</v>
      </c>
      <c r="J39" s="159">
        <f>+'12.e'!J43/'12.e'!$R43</f>
        <v>0.13781696159220916</v>
      </c>
      <c r="K39" s="159">
        <f>+'12.e'!K43/'12.e'!$R43</f>
        <v>0.2120890852785631</v>
      </c>
      <c r="L39" s="300">
        <f>+'12.e'!L43/'12.e'!$R43</f>
        <v>1</v>
      </c>
      <c r="M39" s="159">
        <f>+'12.e'!M43/'12.e'!$R43</f>
        <v>0</v>
      </c>
      <c r="N39" s="159">
        <f>+'12.e'!N43/'12.e'!$R43</f>
        <v>0</v>
      </c>
      <c r="O39" s="159">
        <f>+'12.e'!O43/'12.e'!$R43</f>
        <v>0</v>
      </c>
      <c r="P39" s="300">
        <f>+'12.e'!P43/'12.e'!$R43</f>
        <v>0</v>
      </c>
      <c r="Q39" s="170">
        <f>+'12.e'!Q43/'12.e'!$R43</f>
        <v>0</v>
      </c>
      <c r="R39" s="244">
        <f>+'12.e'!R43/'12.e'!$R43</f>
        <v>1</v>
      </c>
    </row>
    <row r="40" spans="2:18" ht="30" customHeight="1">
      <c r="B40" s="167" t="s">
        <v>7</v>
      </c>
      <c r="C40" s="41" t="s">
        <v>117</v>
      </c>
      <c r="D40" s="178">
        <f>+'12.e'!D44/'12.e'!$R44</f>
        <v>0</v>
      </c>
      <c r="E40" s="178">
        <f>+'12.e'!E44/'12.e'!$R44</f>
        <v>0</v>
      </c>
      <c r="F40" s="178">
        <f>+'12.e'!F44/'12.e'!$R44</f>
        <v>0</v>
      </c>
      <c r="G40" s="178">
        <f>+'12.e'!G44/'12.e'!$R44</f>
        <v>0</v>
      </c>
      <c r="H40" s="178">
        <f>+'12.e'!H44/'12.e'!$R44</f>
        <v>0</v>
      </c>
      <c r="I40" s="178">
        <f>+'12.e'!I44/'12.e'!$R44</f>
        <v>0.94749988322850343</v>
      </c>
      <c r="J40" s="178">
        <f>+'12.e'!J44/'12.e'!$R44</f>
        <v>0</v>
      </c>
      <c r="K40" s="178">
        <f>+'12.e'!K44/'12.e'!$R44</f>
        <v>0</v>
      </c>
      <c r="L40" s="304">
        <f>+'12.e'!L44/'12.e'!$R44</f>
        <v>0.94749988322850343</v>
      </c>
      <c r="M40" s="178">
        <f>+'12.e'!M44/'12.e'!$R44</f>
        <v>5.2500116771496623E-2</v>
      </c>
      <c r="N40" s="178">
        <f>+'12.e'!N44/'12.e'!$R44</f>
        <v>0</v>
      </c>
      <c r="O40" s="178">
        <f>+'12.e'!O44/'12.e'!$R44</f>
        <v>0</v>
      </c>
      <c r="P40" s="304">
        <f>+'12.e'!P44/'12.e'!$R44</f>
        <v>5.2500116771496623E-2</v>
      </c>
      <c r="Q40" s="179">
        <f>+'12.e'!Q44/'12.e'!$R44</f>
        <v>0</v>
      </c>
      <c r="R40" s="244">
        <f>+'12.e'!R44/'12.e'!$R44</f>
        <v>1</v>
      </c>
    </row>
    <row r="41" spans="2:18" ht="30" customHeight="1">
      <c r="B41" s="140" t="s">
        <v>8</v>
      </c>
      <c r="C41" s="42" t="s">
        <v>117</v>
      </c>
      <c r="D41" s="159">
        <f>+'12.e'!D45/'12.e'!$R45</f>
        <v>0</v>
      </c>
      <c r="E41" s="159">
        <f>+'12.e'!E45/'12.e'!$R45</f>
        <v>0</v>
      </c>
      <c r="F41" s="159">
        <f>+'12.e'!F45/'12.e'!$R45</f>
        <v>0</v>
      </c>
      <c r="G41" s="159">
        <f>+'12.e'!G45/'12.e'!$R45</f>
        <v>0</v>
      </c>
      <c r="H41" s="159">
        <f>+'12.e'!H45/'12.e'!$R45</f>
        <v>0</v>
      </c>
      <c r="I41" s="159">
        <f>+'12.e'!I45/'12.e'!$R45</f>
        <v>0.87604777845289861</v>
      </c>
      <c r="J41" s="159">
        <f>+'12.e'!J45/'12.e'!$R45</f>
        <v>0.12395222154710139</v>
      </c>
      <c r="K41" s="159">
        <f>+'12.e'!K45/'12.e'!$R45</f>
        <v>0</v>
      </c>
      <c r="L41" s="300">
        <f>+'12.e'!L45/'12.e'!$R45</f>
        <v>1</v>
      </c>
      <c r="M41" s="159">
        <f>+'12.e'!M45/'12.e'!$R45</f>
        <v>0</v>
      </c>
      <c r="N41" s="159">
        <f>+'12.e'!N45/'12.e'!$R45</f>
        <v>0</v>
      </c>
      <c r="O41" s="159">
        <f>+'12.e'!O45/'12.e'!$R45</f>
        <v>0</v>
      </c>
      <c r="P41" s="300">
        <f>+'12.e'!P45/'12.e'!$R45</f>
        <v>0</v>
      </c>
      <c r="Q41" s="170">
        <f>+'12.e'!Q45/'12.e'!$R45</f>
        <v>0</v>
      </c>
      <c r="R41" s="244">
        <f>+'12.e'!R45/'12.e'!$R45</f>
        <v>1</v>
      </c>
    </row>
    <row r="42" spans="2:18" ht="30" customHeight="1">
      <c r="B42" s="167" t="s">
        <v>9</v>
      </c>
      <c r="C42" s="41" t="s">
        <v>118</v>
      </c>
      <c r="D42" s="178">
        <f>+'12.e'!D46/'12.e'!$R46</f>
        <v>1.0158915711385377E-2</v>
      </c>
      <c r="E42" s="178">
        <f>+'12.e'!E46/'12.e'!$R46</f>
        <v>0</v>
      </c>
      <c r="F42" s="178">
        <f>+'12.e'!F46/'12.e'!$R46</f>
        <v>0.4402261321607388</v>
      </c>
      <c r="G42" s="178">
        <f>+'12.e'!G46/'12.e'!$R46</f>
        <v>0.35673296702658658</v>
      </c>
      <c r="H42" s="178">
        <f>+'12.e'!H46/'12.e'!$R46</f>
        <v>0</v>
      </c>
      <c r="I42" s="178">
        <f>+'12.e'!I46/'12.e'!$R46</f>
        <v>0.19288198510128915</v>
      </c>
      <c r="J42" s="178">
        <f>+'12.e'!J46/'12.e'!$R46</f>
        <v>0</v>
      </c>
      <c r="K42" s="178">
        <f>+'12.e'!K46/'12.e'!$R46</f>
        <v>0</v>
      </c>
      <c r="L42" s="304">
        <f>+'12.e'!L46/'12.e'!$R46</f>
        <v>1</v>
      </c>
      <c r="M42" s="178">
        <f>+'12.e'!M46/'12.e'!$R46</f>
        <v>0</v>
      </c>
      <c r="N42" s="178">
        <f>+'12.e'!N46/'12.e'!$R46</f>
        <v>0</v>
      </c>
      <c r="O42" s="178">
        <f>+'12.e'!O46/'12.e'!$R46</f>
        <v>0</v>
      </c>
      <c r="P42" s="304">
        <f>+'12.e'!P46/'12.e'!$R46</f>
        <v>0</v>
      </c>
      <c r="Q42" s="179">
        <f>+'12.e'!Q46/'12.e'!$R46</f>
        <v>0</v>
      </c>
      <c r="R42" s="244">
        <f>+'12.e'!R46/'12.e'!$R46</f>
        <v>1</v>
      </c>
    </row>
    <row r="43" spans="2:18" ht="30" customHeight="1">
      <c r="B43" s="140" t="s">
        <v>10</v>
      </c>
      <c r="C43" s="42" t="s">
        <v>119</v>
      </c>
      <c r="D43" s="159">
        <f>+'12.e'!D47/'12.e'!$R47</f>
        <v>0</v>
      </c>
      <c r="E43" s="159">
        <f>+'12.e'!E47/'12.e'!$R47</f>
        <v>0</v>
      </c>
      <c r="F43" s="159">
        <f>+'12.e'!F47/'12.e'!$R47</f>
        <v>0</v>
      </c>
      <c r="G43" s="159">
        <f>+'12.e'!G47/'12.e'!$R47</f>
        <v>0</v>
      </c>
      <c r="H43" s="159">
        <f>+'12.e'!H47/'12.e'!$R47</f>
        <v>0</v>
      </c>
      <c r="I43" s="159">
        <f>+'12.e'!I47/'12.e'!$R47</f>
        <v>0.99556959014902402</v>
      </c>
      <c r="J43" s="159">
        <f>+'12.e'!J47/'12.e'!$R47</f>
        <v>2.681301896033023E-3</v>
      </c>
      <c r="K43" s="159">
        <f>+'12.e'!K47/'12.e'!$R47</f>
        <v>0</v>
      </c>
      <c r="L43" s="300">
        <f>+'12.e'!L47/'12.e'!$R47</f>
        <v>0.99825089204505713</v>
      </c>
      <c r="M43" s="159">
        <f>+'12.e'!M47/'12.e'!$R47</f>
        <v>1.749107954942979E-3</v>
      </c>
      <c r="N43" s="159">
        <f>+'12.e'!N47/'12.e'!$R47</f>
        <v>0</v>
      </c>
      <c r="O43" s="159">
        <f>+'12.e'!O47/'12.e'!$R47</f>
        <v>0</v>
      </c>
      <c r="P43" s="300">
        <f>+'12.e'!P47/'12.e'!$R47</f>
        <v>1.749107954942979E-3</v>
      </c>
      <c r="Q43" s="170">
        <f>+'12.e'!Q47/'12.e'!$R47</f>
        <v>0</v>
      </c>
      <c r="R43" s="244">
        <f>+'12.e'!R47/'12.e'!$R47</f>
        <v>1</v>
      </c>
    </row>
    <row r="44" spans="2:18" ht="30" customHeight="1">
      <c r="B44" s="167" t="s">
        <v>11</v>
      </c>
      <c r="C44" s="41" t="s">
        <v>113</v>
      </c>
      <c r="D44" s="178">
        <f>+'12.e'!D48/'12.e'!$R48</f>
        <v>0</v>
      </c>
      <c r="E44" s="178">
        <f>+'12.e'!E48/'12.e'!$R48</f>
        <v>0</v>
      </c>
      <c r="F44" s="178">
        <f>+'12.e'!F48/'12.e'!$R48</f>
        <v>0</v>
      </c>
      <c r="G44" s="178">
        <f>+'12.e'!G48/'12.e'!$R48</f>
        <v>2.1332176391302197E-2</v>
      </c>
      <c r="H44" s="178">
        <f>+'12.e'!H48/'12.e'!$R48</f>
        <v>0</v>
      </c>
      <c r="I44" s="178">
        <f>+'12.e'!I48/'12.e'!$R48</f>
        <v>0.88484274714167777</v>
      </c>
      <c r="J44" s="178">
        <f>+'12.e'!J48/'12.e'!$R48</f>
        <v>4.5854618866289693E-2</v>
      </c>
      <c r="K44" s="178">
        <f>+'12.e'!K48/'12.e'!$R48</f>
        <v>0</v>
      </c>
      <c r="L44" s="304">
        <f>+'12.e'!L48/'12.e'!$R48</f>
        <v>0.95202954239926973</v>
      </c>
      <c r="M44" s="178">
        <f>+'12.e'!M48/'12.e'!$R48</f>
        <v>4.7970457600730231E-2</v>
      </c>
      <c r="N44" s="178">
        <f>+'12.e'!N48/'12.e'!$R48</f>
        <v>0</v>
      </c>
      <c r="O44" s="178">
        <f>+'12.e'!O48/'12.e'!$R48</f>
        <v>0</v>
      </c>
      <c r="P44" s="304">
        <f>+'12.e'!P48/'12.e'!$R48</f>
        <v>4.7970457600730231E-2</v>
      </c>
      <c r="Q44" s="179">
        <f>+'12.e'!Q48/'12.e'!$R48</f>
        <v>0</v>
      </c>
      <c r="R44" s="244">
        <f>+'12.e'!R48/'12.e'!$R48</f>
        <v>1</v>
      </c>
    </row>
    <row r="45" spans="2:18" ht="30" customHeight="1">
      <c r="B45" s="140" t="s">
        <v>12</v>
      </c>
      <c r="C45" s="42" t="s">
        <v>113</v>
      </c>
      <c r="D45" s="159">
        <f>+'12.e'!D49/'12.e'!$R49</f>
        <v>0</v>
      </c>
      <c r="E45" s="159">
        <f>+'12.e'!E49/'12.e'!$R49</f>
        <v>0</v>
      </c>
      <c r="F45" s="159">
        <f>+'12.e'!F49/'12.e'!$R49</f>
        <v>0.12653724458971821</v>
      </c>
      <c r="G45" s="159">
        <f>+'12.e'!G49/'12.e'!$R49</f>
        <v>2.8991983533534944E-2</v>
      </c>
      <c r="H45" s="159">
        <f>+'12.e'!H49/'12.e'!$R49</f>
        <v>0</v>
      </c>
      <c r="I45" s="159">
        <f>+'12.e'!I49/'12.e'!$R49</f>
        <v>0.78988691279004597</v>
      </c>
      <c r="J45" s="159">
        <f>+'12.e'!J49/'12.e'!$R49</f>
        <v>0</v>
      </c>
      <c r="K45" s="159">
        <f>+'12.e'!K49/'12.e'!$R49</f>
        <v>0</v>
      </c>
      <c r="L45" s="300">
        <f>+'12.e'!L49/'12.e'!$R49</f>
        <v>0.94541614091329906</v>
      </c>
      <c r="M45" s="159">
        <f>+'12.e'!M49/'12.e'!$R49</f>
        <v>3.4079100989806738E-2</v>
      </c>
      <c r="N45" s="159">
        <f>+'12.e'!N49/'12.e'!$R49</f>
        <v>1.4231445257029565E-2</v>
      </c>
      <c r="O45" s="159">
        <f>+'12.e'!O49/'12.e'!$R49</f>
        <v>1.0986800352268087E-4</v>
      </c>
      <c r="P45" s="300">
        <f>+'12.e'!P49/'12.e'!$R49</f>
        <v>4.8420414250358979E-2</v>
      </c>
      <c r="Q45" s="170">
        <f>+'12.e'!Q49/'12.e'!$R49</f>
        <v>6.1634448363419563E-3</v>
      </c>
      <c r="R45" s="244">
        <f>+'12.e'!R49/'12.e'!$R49</f>
        <v>1</v>
      </c>
    </row>
    <row r="46" spans="2:18" ht="30" customHeight="1">
      <c r="B46" s="167" t="s">
        <v>13</v>
      </c>
      <c r="C46" s="41" t="s">
        <v>120</v>
      </c>
      <c r="D46" s="178">
        <f>+'12.e'!D50/'12.e'!$R50</f>
        <v>0</v>
      </c>
      <c r="E46" s="178">
        <f>+'12.e'!E50/'12.e'!$R50</f>
        <v>0</v>
      </c>
      <c r="F46" s="178">
        <f>+'12.e'!F50/'12.e'!$R50</f>
        <v>0</v>
      </c>
      <c r="G46" s="178">
        <f>+'12.e'!G50/'12.e'!$R50</f>
        <v>0</v>
      </c>
      <c r="H46" s="178">
        <f>+'12.e'!H50/'12.e'!$R50</f>
        <v>0</v>
      </c>
      <c r="I46" s="178">
        <f>+'12.e'!I50/'12.e'!$R50</f>
        <v>0.99578434672571281</v>
      </c>
      <c r="J46" s="178">
        <f>+'12.e'!J50/'12.e'!$R50</f>
        <v>0</v>
      </c>
      <c r="K46" s="178">
        <f>+'12.e'!K50/'12.e'!$R50</f>
        <v>0</v>
      </c>
      <c r="L46" s="304">
        <f>+'12.e'!L50/'12.e'!$R50</f>
        <v>0.99578434672571281</v>
      </c>
      <c r="M46" s="178">
        <f>+'12.e'!M50/'12.e'!$R50</f>
        <v>4.2156532742871223E-3</v>
      </c>
      <c r="N46" s="178">
        <f>+'12.e'!N50/'12.e'!$R50</f>
        <v>0</v>
      </c>
      <c r="O46" s="178">
        <f>+'12.e'!O50/'12.e'!$R50</f>
        <v>0</v>
      </c>
      <c r="P46" s="304">
        <f>+'12.e'!P50/'12.e'!$R50</f>
        <v>4.2156532742871223E-3</v>
      </c>
      <c r="Q46" s="179">
        <f>+'12.e'!Q50/'12.e'!$R50</f>
        <v>0</v>
      </c>
      <c r="R46" s="244">
        <f>+'12.e'!R50/'12.e'!$R50</f>
        <v>1</v>
      </c>
    </row>
    <row r="47" spans="2:18" ht="30" customHeight="1">
      <c r="B47" s="140" t="s">
        <v>14</v>
      </c>
      <c r="C47" s="42" t="s">
        <v>121</v>
      </c>
      <c r="D47" s="159">
        <f>+'12.e'!D51/'12.e'!$R51</f>
        <v>4.2519083562306555E-2</v>
      </c>
      <c r="E47" s="159">
        <f>+'12.e'!E51/'12.e'!$R51</f>
        <v>0</v>
      </c>
      <c r="F47" s="159">
        <f>+'12.e'!F51/'12.e'!$R51</f>
        <v>0</v>
      </c>
      <c r="G47" s="159">
        <f>+'12.e'!G51/'12.e'!$R51</f>
        <v>0</v>
      </c>
      <c r="H47" s="159">
        <f>+'12.e'!H51/'12.e'!$R51</f>
        <v>0</v>
      </c>
      <c r="I47" s="159">
        <f>+'12.e'!I51/'12.e'!$R51</f>
        <v>0.53234194331217377</v>
      </c>
      <c r="J47" s="159">
        <f>+'12.e'!J51/'12.e'!$R51</f>
        <v>0.16810798209858119</v>
      </c>
      <c r="K47" s="159">
        <f>+'12.e'!K51/'12.e'!$R51</f>
        <v>0</v>
      </c>
      <c r="L47" s="300">
        <f>+'12.e'!L51/'12.e'!$R51</f>
        <v>0.7429690089730614</v>
      </c>
      <c r="M47" s="159">
        <f>+'12.e'!M51/'12.e'!$R51</f>
        <v>3.7089173828081749E-4</v>
      </c>
      <c r="N47" s="159">
        <f>+'12.e'!N51/'12.e'!$R51</f>
        <v>0.25666009928865768</v>
      </c>
      <c r="O47" s="159">
        <f>+'12.e'!O51/'12.e'!$R51</f>
        <v>0</v>
      </c>
      <c r="P47" s="300">
        <f>+'12.e'!P51/'12.e'!$R51</f>
        <v>0.25703099102693849</v>
      </c>
      <c r="Q47" s="170">
        <f>+'12.e'!Q51/'12.e'!$R51</f>
        <v>0</v>
      </c>
      <c r="R47" s="244">
        <f>+'12.e'!R51/'12.e'!$R51</f>
        <v>1</v>
      </c>
    </row>
    <row r="48" spans="2:18" ht="30" customHeight="1">
      <c r="B48" s="167" t="s">
        <v>15</v>
      </c>
      <c r="C48" s="41" t="s">
        <v>113</v>
      </c>
      <c r="D48" s="178">
        <f>+'12.e'!D52/'12.e'!$R52</f>
        <v>0</v>
      </c>
      <c r="E48" s="178">
        <f>+'12.e'!E52/'12.e'!$R52</f>
        <v>0</v>
      </c>
      <c r="F48" s="178">
        <f>+'12.e'!F52/'12.e'!$R52</f>
        <v>0</v>
      </c>
      <c r="G48" s="178">
        <f>+'12.e'!G52/'12.e'!$R52</f>
        <v>0.1569696116574256</v>
      </c>
      <c r="H48" s="178">
        <f>+'12.e'!H52/'12.e'!$R52</f>
        <v>0</v>
      </c>
      <c r="I48" s="178">
        <f>+'12.e'!I52/'12.e'!$R52</f>
        <v>0.57292015867978718</v>
      </c>
      <c r="J48" s="178">
        <f>+'12.e'!J52/'12.e'!$R52</f>
        <v>4.0720020146565609E-2</v>
      </c>
      <c r="K48" s="178">
        <f>+'12.e'!K52/'12.e'!$R52</f>
        <v>1.1820937857673745E-2</v>
      </c>
      <c r="L48" s="304">
        <f>+'12.e'!L52/'12.e'!$R52</f>
        <v>0.78243072834145211</v>
      </c>
      <c r="M48" s="178">
        <f>+'12.e'!M52/'12.e'!$R52</f>
        <v>6.638768116496227E-2</v>
      </c>
      <c r="N48" s="178">
        <f>+'12.e'!N52/'12.e'!$R52</f>
        <v>0.15118159049358548</v>
      </c>
      <c r="O48" s="178">
        <f>+'12.e'!O52/'12.e'!$R52</f>
        <v>0</v>
      </c>
      <c r="P48" s="304">
        <f>+'12.e'!P52/'12.e'!$R52</f>
        <v>0.21756927165854778</v>
      </c>
      <c r="Q48" s="179">
        <f>+'12.e'!Q52/'12.e'!$R52</f>
        <v>0</v>
      </c>
      <c r="R48" s="244">
        <f>+'12.e'!R52/'12.e'!$R52</f>
        <v>1</v>
      </c>
    </row>
    <row r="49" spans="2:18" ht="30" customHeight="1">
      <c r="B49" s="404" t="s">
        <v>0</v>
      </c>
      <c r="C49" s="404"/>
      <c r="D49" s="303">
        <f>+'12.e'!D53/'12.e'!$R53</f>
        <v>4.104327409237051E-3</v>
      </c>
      <c r="E49" s="303">
        <f>+'12.e'!E53/'12.e'!$R53</f>
        <v>1.662806030278691E-3</v>
      </c>
      <c r="F49" s="303">
        <f>+'12.e'!F53/'12.e'!$R53</f>
        <v>7.4919867036711607E-2</v>
      </c>
      <c r="G49" s="303">
        <f>+'12.e'!G53/'12.e'!$R53</f>
        <v>0.24768623015246327</v>
      </c>
      <c r="H49" s="303">
        <f>+'12.e'!H53/'12.e'!$R53</f>
        <v>2.3981692444554861E-3</v>
      </c>
      <c r="I49" s="303">
        <f>+'12.e'!I53/'12.e'!$R53</f>
        <v>0.53036200793783028</v>
      </c>
      <c r="J49" s="303">
        <f>+'12.e'!J53/'12.e'!$R53</f>
        <v>3.2292077833956351E-2</v>
      </c>
      <c r="K49" s="303">
        <f>+'12.e'!K53/'12.e'!$R53</f>
        <v>4.6110185558193998E-3</v>
      </c>
      <c r="L49" s="303">
        <f>+'12.e'!L53/'12.e'!$R53</f>
        <v>0.89803650420075198</v>
      </c>
      <c r="M49" s="303">
        <f>+'12.e'!M53/'12.e'!$R53</f>
        <v>2.6665672210701881E-2</v>
      </c>
      <c r="N49" s="303">
        <f>+'12.e'!N53/'12.e'!$R53</f>
        <v>7.4644401479542474E-2</v>
      </c>
      <c r="O49" s="303">
        <f>+'12.e'!O53/'12.e'!$R53</f>
        <v>5.5632341660433701E-5</v>
      </c>
      <c r="P49" s="303">
        <f>+'12.e'!P53/'12.e'!$R53</f>
        <v>0.10136570603190478</v>
      </c>
      <c r="Q49" s="303">
        <f>+'12.e'!Q53/'12.e'!$R53</f>
        <v>5.9778976734325181E-4</v>
      </c>
      <c r="R49" s="303">
        <f>+'12.e'!R53/'12.e'!$R53</f>
        <v>1</v>
      </c>
    </row>
    <row r="51" spans="2:18" s="340" customFormat="1" ht="30" customHeight="1">
      <c r="B51" s="341" t="s">
        <v>332</v>
      </c>
      <c r="C51" s="341"/>
      <c r="D51" s="341"/>
      <c r="E51" s="341"/>
      <c r="F51" s="341"/>
      <c r="G51" s="341"/>
      <c r="O51" s="351"/>
      <c r="Q51" s="401" t="s">
        <v>336</v>
      </c>
      <c r="R51" s="401"/>
    </row>
    <row r="52" spans="2:18" s="8" customFormat="1" ht="30" customHeight="1">
      <c r="B52" s="37"/>
    </row>
    <row r="53" spans="2:18" s="8" customFormat="1" ht="50" customHeight="1">
      <c r="B53" s="367" t="s">
        <v>127</v>
      </c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</row>
  </sheetData>
  <mergeCells count="22">
    <mergeCell ref="P2:R2"/>
    <mergeCell ref="Q51:R51"/>
    <mergeCell ref="B53:R53"/>
    <mergeCell ref="B49:C49"/>
    <mergeCell ref="B32:B33"/>
    <mergeCell ref="C32:C33"/>
    <mergeCell ref="D32:L32"/>
    <mergeCell ref="M32:P32"/>
    <mergeCell ref="Q32:Q33"/>
    <mergeCell ref="R32:R33"/>
    <mergeCell ref="B26:C26"/>
    <mergeCell ref="R9:R10"/>
    <mergeCell ref="B9:B10"/>
    <mergeCell ref="M9:P9"/>
    <mergeCell ref="Q9:Q10"/>
    <mergeCell ref="D9:L9"/>
    <mergeCell ref="B5:R5"/>
    <mergeCell ref="B6:R6"/>
    <mergeCell ref="B7:R7"/>
    <mergeCell ref="B28:R28"/>
    <mergeCell ref="B30:R30"/>
    <mergeCell ref="C9:C10"/>
  </mergeCells>
  <phoneticPr fontId="20" type="noConversion"/>
  <hyperlinks>
    <hyperlink ref="B53" location="Índice!A1" display="Volver al índice"/>
    <hyperlink ref="Q51" location="'12.g'!A1" display="Siguiente   "/>
    <hyperlink ref="B51" location="'12.e'!A1" display="  Atrás "/>
    <hyperlink ref="R51" location="'12.g'!A1" display="'12.g'!A1"/>
  </hyperlinks>
  <pageMargins left="0.70000000000000007" right="0.70000000000000007" top="1.54" bottom="0.75000000000000011" header="0.6962992125984252" footer="0.30000000000000004"/>
  <pageSetup scale="38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4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7"/>
    <col min="2" max="2" width="30.83203125" style="7" customWidth="1"/>
    <col min="3" max="3" width="16.33203125" style="7" customWidth="1"/>
    <col min="4" max="4" width="22.1640625" style="7" customWidth="1"/>
    <col min="5" max="5" width="12.83203125" style="7"/>
    <col min="6" max="6" width="19.5" style="7" customWidth="1"/>
    <col min="7" max="7" width="17.83203125" style="7" customWidth="1"/>
    <col min="8" max="8" width="16.1640625" style="7" customWidth="1"/>
    <col min="9" max="9" width="20.6640625" style="7" customWidth="1"/>
    <col min="10" max="10" width="23" style="7" customWidth="1"/>
    <col min="11" max="11" width="25.33203125" style="7" customWidth="1"/>
    <col min="12" max="16384" width="12.83203125" style="7"/>
  </cols>
  <sheetData>
    <row r="1" spans="1:32" s="31" customFormat="1" ht="30.75" customHeight="1"/>
    <row r="2" spans="1:32" s="31" customFormat="1" ht="62" customHeight="1">
      <c r="D2" s="32"/>
      <c r="F2" s="33"/>
      <c r="P2" s="355" t="s">
        <v>406</v>
      </c>
      <c r="Q2" s="355"/>
      <c r="R2" s="355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9" customFormat="1" ht="60" customHeight="1">
      <c r="B5" s="387" t="s">
        <v>126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1:32" s="8" customFormat="1" ht="30" customHeight="1">
      <c r="B6" s="398" t="s">
        <v>388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1:32" s="5" customFormat="1" ht="30" customHeight="1"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</row>
    <row r="8" spans="1:32" s="163" customFormat="1" ht="30" customHeight="1">
      <c r="A8" s="153"/>
      <c r="B8" s="393" t="s">
        <v>104</v>
      </c>
      <c r="C8" s="374" t="s">
        <v>112</v>
      </c>
      <c r="D8" s="391" t="s">
        <v>37</v>
      </c>
      <c r="E8" s="391"/>
      <c r="F8" s="391"/>
      <c r="G8" s="391"/>
      <c r="H8" s="391"/>
      <c r="I8" s="391"/>
      <c r="J8" s="391"/>
      <c r="K8" s="391"/>
      <c r="L8" s="391"/>
      <c r="M8" s="374" t="s">
        <v>72</v>
      </c>
      <c r="N8" s="374"/>
      <c r="O8" s="374"/>
      <c r="P8" s="374"/>
      <c r="Q8" s="393" t="s">
        <v>38</v>
      </c>
      <c r="R8" s="405" t="s">
        <v>20</v>
      </c>
      <c r="S8" s="153"/>
    </row>
    <row r="9" spans="1:32" s="163" customFormat="1" ht="30" customHeight="1">
      <c r="A9" s="153"/>
      <c r="B9" s="393"/>
      <c r="C9" s="374"/>
      <c r="D9" s="257" t="s">
        <v>100</v>
      </c>
      <c r="E9" s="257" t="s">
        <v>39</v>
      </c>
      <c r="F9" s="257" t="s">
        <v>29</v>
      </c>
      <c r="G9" s="45" t="s">
        <v>156</v>
      </c>
      <c r="H9" s="45" t="s">
        <v>157</v>
      </c>
      <c r="I9" s="45" t="s">
        <v>158</v>
      </c>
      <c r="J9" s="45" t="s">
        <v>159</v>
      </c>
      <c r="K9" s="45" t="s">
        <v>160</v>
      </c>
      <c r="L9" s="257" t="s">
        <v>107</v>
      </c>
      <c r="M9" s="45" t="s">
        <v>76</v>
      </c>
      <c r="N9" s="45" t="s">
        <v>161</v>
      </c>
      <c r="O9" s="45" t="s">
        <v>162</v>
      </c>
      <c r="P9" s="257" t="s">
        <v>107</v>
      </c>
      <c r="Q9" s="393"/>
      <c r="R9" s="407"/>
      <c r="S9" s="153"/>
    </row>
    <row r="10" spans="1:32" s="163" customFormat="1" ht="30" customHeight="1">
      <c r="A10" s="153"/>
      <c r="B10" s="167" t="s">
        <v>1</v>
      </c>
      <c r="C10" s="41" t="s">
        <v>113</v>
      </c>
      <c r="D10" s="166">
        <v>0</v>
      </c>
      <c r="E10" s="166">
        <v>0</v>
      </c>
      <c r="F10" s="166">
        <v>0</v>
      </c>
      <c r="G10" s="166">
        <v>72750</v>
      </c>
      <c r="H10" s="166">
        <v>0</v>
      </c>
      <c r="I10" s="166">
        <v>1546541.5861260158</v>
      </c>
      <c r="J10" s="166">
        <v>6667.1538739843636</v>
      </c>
      <c r="K10" s="166">
        <v>0</v>
      </c>
      <c r="L10" s="173">
        <f>+SUM(D10:K10)</f>
        <v>1625958.7400000002</v>
      </c>
      <c r="M10" s="166">
        <v>46460.5</v>
      </c>
      <c r="N10" s="166">
        <v>0</v>
      </c>
      <c r="O10" s="166">
        <v>0</v>
      </c>
      <c r="P10" s="173">
        <f>+SUM(M10:O10)</f>
        <v>46460.5</v>
      </c>
      <c r="Q10" s="173">
        <v>0</v>
      </c>
      <c r="R10" s="289">
        <f>+L10+P10+Q10</f>
        <v>1672419.2400000002</v>
      </c>
      <c r="S10" s="153"/>
    </row>
    <row r="11" spans="1:32" s="163" customFormat="1" ht="30" customHeight="1">
      <c r="A11" s="153"/>
      <c r="B11" s="140" t="s">
        <v>2</v>
      </c>
      <c r="C11" s="42" t="s">
        <v>114</v>
      </c>
      <c r="D11" s="141">
        <v>0</v>
      </c>
      <c r="E11" s="141">
        <v>0</v>
      </c>
      <c r="F11" s="141">
        <v>0</v>
      </c>
      <c r="G11" s="141">
        <v>805140</v>
      </c>
      <c r="H11" s="141">
        <v>0</v>
      </c>
      <c r="I11" s="141">
        <v>1625134</v>
      </c>
      <c r="J11" s="141">
        <v>211713</v>
      </c>
      <c r="K11" s="141">
        <v>0</v>
      </c>
      <c r="L11" s="142">
        <f t="shared" ref="L11:L24" si="0">+SUM(D11:K11)</f>
        <v>2641987</v>
      </c>
      <c r="M11" s="141">
        <v>0</v>
      </c>
      <c r="N11" s="141">
        <v>0</v>
      </c>
      <c r="O11" s="141">
        <v>0</v>
      </c>
      <c r="P11" s="142">
        <f t="shared" ref="P11:P24" si="1">+SUM(M11:O11)</f>
        <v>0</v>
      </c>
      <c r="Q11" s="142">
        <v>0</v>
      </c>
      <c r="R11" s="289">
        <f t="shared" ref="R11:R24" si="2">+L11+P11+Q11</f>
        <v>2641987</v>
      </c>
      <c r="S11" s="153"/>
    </row>
    <row r="12" spans="1:32" s="163" customFormat="1" ht="30" customHeight="1">
      <c r="A12" s="153"/>
      <c r="B12" s="167" t="s">
        <v>3</v>
      </c>
      <c r="C12" s="41" t="s">
        <v>115</v>
      </c>
      <c r="D12" s="166">
        <v>0</v>
      </c>
      <c r="E12" s="166">
        <v>0</v>
      </c>
      <c r="F12" s="166">
        <v>100250</v>
      </c>
      <c r="G12" s="166">
        <v>0</v>
      </c>
      <c r="H12" s="166">
        <v>124000</v>
      </c>
      <c r="I12" s="166">
        <v>4289988</v>
      </c>
      <c r="J12" s="166">
        <v>0</v>
      </c>
      <c r="K12" s="166">
        <v>0</v>
      </c>
      <c r="L12" s="173">
        <f t="shared" si="0"/>
        <v>4514238</v>
      </c>
      <c r="M12" s="166">
        <v>512205</v>
      </c>
      <c r="N12" s="166">
        <v>102117</v>
      </c>
      <c r="O12" s="166">
        <v>1650</v>
      </c>
      <c r="P12" s="173">
        <f t="shared" si="1"/>
        <v>615972</v>
      </c>
      <c r="Q12" s="173">
        <v>0</v>
      </c>
      <c r="R12" s="289">
        <f t="shared" si="2"/>
        <v>5130210</v>
      </c>
      <c r="S12" s="153"/>
    </row>
    <row r="13" spans="1:32" s="163" customFormat="1" ht="30" customHeight="1">
      <c r="A13" s="153"/>
      <c r="B13" s="140" t="s">
        <v>4</v>
      </c>
      <c r="C13" s="42" t="s">
        <v>116</v>
      </c>
      <c r="D13" s="141">
        <v>0</v>
      </c>
      <c r="E13" s="141">
        <v>569100</v>
      </c>
      <c r="F13" s="141">
        <v>73650</v>
      </c>
      <c r="G13" s="141">
        <v>2381438</v>
      </c>
      <c r="H13" s="141">
        <v>0</v>
      </c>
      <c r="I13" s="141">
        <v>270737.66789406439</v>
      </c>
      <c r="J13" s="141">
        <v>0</v>
      </c>
      <c r="K13" s="141">
        <v>0</v>
      </c>
      <c r="L13" s="142">
        <f t="shared" si="0"/>
        <v>3294925.6678940644</v>
      </c>
      <c r="M13" s="141">
        <v>0</v>
      </c>
      <c r="N13" s="141">
        <v>189000</v>
      </c>
      <c r="O13" s="141">
        <v>0</v>
      </c>
      <c r="P13" s="142">
        <f t="shared" si="1"/>
        <v>189000</v>
      </c>
      <c r="Q13" s="142">
        <v>0</v>
      </c>
      <c r="R13" s="289">
        <f t="shared" si="2"/>
        <v>3483925.6678940644</v>
      </c>
      <c r="S13" s="153"/>
    </row>
    <row r="14" spans="1:32" s="163" customFormat="1" ht="30" customHeight="1">
      <c r="A14" s="153"/>
      <c r="B14" s="167" t="s">
        <v>5</v>
      </c>
      <c r="C14" s="41" t="s">
        <v>117</v>
      </c>
      <c r="D14" s="166">
        <v>0</v>
      </c>
      <c r="E14" s="166">
        <v>0</v>
      </c>
      <c r="F14" s="166">
        <v>0</v>
      </c>
      <c r="G14" s="166">
        <v>11590992</v>
      </c>
      <c r="H14" s="166">
        <v>0</v>
      </c>
      <c r="I14" s="166">
        <v>1239227</v>
      </c>
      <c r="J14" s="166">
        <v>24596</v>
      </c>
      <c r="K14" s="166">
        <v>0</v>
      </c>
      <c r="L14" s="173">
        <f t="shared" si="0"/>
        <v>12854815</v>
      </c>
      <c r="M14" s="166">
        <v>4952</v>
      </c>
      <c r="N14" s="166">
        <v>972420</v>
      </c>
      <c r="O14" s="166">
        <v>0</v>
      </c>
      <c r="P14" s="173">
        <f t="shared" si="1"/>
        <v>977372</v>
      </c>
      <c r="Q14" s="173">
        <v>0</v>
      </c>
      <c r="R14" s="289">
        <f t="shared" si="2"/>
        <v>13832187</v>
      </c>
      <c r="S14" s="153"/>
    </row>
    <row r="15" spans="1:32" s="163" customFormat="1" ht="30" customHeight="1">
      <c r="A15" s="153"/>
      <c r="B15" s="140" t="s">
        <v>6</v>
      </c>
      <c r="C15" s="42" t="s">
        <v>113</v>
      </c>
      <c r="D15" s="141">
        <v>0</v>
      </c>
      <c r="E15" s="141">
        <v>0</v>
      </c>
      <c r="F15" s="141">
        <v>0</v>
      </c>
      <c r="G15" s="141">
        <v>19843.217485965306</v>
      </c>
      <c r="H15" s="141">
        <v>0</v>
      </c>
      <c r="I15" s="141">
        <v>525954.29204558593</v>
      </c>
      <c r="J15" s="141">
        <v>83406.930641557468</v>
      </c>
      <c r="K15" s="141">
        <v>98834.487093557967</v>
      </c>
      <c r="L15" s="142">
        <f t="shared" si="0"/>
        <v>728038.92726666667</v>
      </c>
      <c r="M15" s="141">
        <v>0</v>
      </c>
      <c r="N15" s="141">
        <v>0</v>
      </c>
      <c r="O15" s="141">
        <v>0</v>
      </c>
      <c r="P15" s="142">
        <f t="shared" si="1"/>
        <v>0</v>
      </c>
      <c r="Q15" s="142">
        <v>0</v>
      </c>
      <c r="R15" s="289">
        <f t="shared" si="2"/>
        <v>728038.92726666667</v>
      </c>
      <c r="S15" s="153"/>
    </row>
    <row r="16" spans="1:32" s="163" customFormat="1" ht="30" customHeight="1">
      <c r="A16" s="153"/>
      <c r="B16" s="167" t="s">
        <v>7</v>
      </c>
      <c r="C16" s="41" t="s">
        <v>117</v>
      </c>
      <c r="D16" s="166">
        <v>0</v>
      </c>
      <c r="E16" s="166">
        <v>0</v>
      </c>
      <c r="F16" s="166">
        <v>0</v>
      </c>
      <c r="G16" s="166">
        <v>0</v>
      </c>
      <c r="H16" s="166">
        <v>0</v>
      </c>
      <c r="I16" s="166">
        <v>1195888.45</v>
      </c>
      <c r="J16" s="166">
        <v>0</v>
      </c>
      <c r="K16" s="166">
        <v>0</v>
      </c>
      <c r="L16" s="173">
        <f t="shared" si="0"/>
        <v>1195888.45</v>
      </c>
      <c r="M16" s="166">
        <v>34930</v>
      </c>
      <c r="N16" s="166">
        <v>0</v>
      </c>
      <c r="O16" s="166">
        <v>0</v>
      </c>
      <c r="P16" s="173">
        <f t="shared" si="1"/>
        <v>34930</v>
      </c>
      <c r="Q16" s="173">
        <v>0</v>
      </c>
      <c r="R16" s="289">
        <f t="shared" si="2"/>
        <v>1230818.45</v>
      </c>
      <c r="S16" s="153"/>
    </row>
    <row r="17" spans="1:23" s="163" customFormat="1" ht="30" customHeight="1">
      <c r="A17" s="153"/>
      <c r="B17" s="140" t="s">
        <v>8</v>
      </c>
      <c r="C17" s="42" t="s">
        <v>117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325134.07692307694</v>
      </c>
      <c r="J17" s="141">
        <v>11687.5</v>
      </c>
      <c r="K17" s="141">
        <v>0</v>
      </c>
      <c r="L17" s="142">
        <f t="shared" si="0"/>
        <v>336821.57692307694</v>
      </c>
      <c r="M17" s="141">
        <v>0</v>
      </c>
      <c r="N17" s="141">
        <v>0</v>
      </c>
      <c r="O17" s="141">
        <v>0</v>
      </c>
      <c r="P17" s="142">
        <f t="shared" si="1"/>
        <v>0</v>
      </c>
      <c r="Q17" s="142">
        <v>0</v>
      </c>
      <c r="R17" s="289">
        <f t="shared" si="2"/>
        <v>336821.57692307694</v>
      </c>
      <c r="S17" s="153"/>
    </row>
    <row r="18" spans="1:23" s="163" customFormat="1" ht="30" customHeight="1">
      <c r="A18" s="153"/>
      <c r="B18" s="167" t="s">
        <v>9</v>
      </c>
      <c r="C18" s="41" t="s">
        <v>118</v>
      </c>
      <c r="D18" s="166">
        <v>817836</v>
      </c>
      <c r="E18" s="166">
        <v>0</v>
      </c>
      <c r="F18" s="166">
        <v>2831850</v>
      </c>
      <c r="G18" s="166">
        <v>1997450</v>
      </c>
      <c r="H18" s="166">
        <v>0</v>
      </c>
      <c r="I18" s="166">
        <v>1300530</v>
      </c>
      <c r="J18" s="166">
        <v>0</v>
      </c>
      <c r="K18" s="166">
        <v>0</v>
      </c>
      <c r="L18" s="173">
        <f t="shared" si="0"/>
        <v>6947666</v>
      </c>
      <c r="M18" s="166">
        <v>0</v>
      </c>
      <c r="N18" s="166">
        <v>0</v>
      </c>
      <c r="O18" s="166">
        <v>0</v>
      </c>
      <c r="P18" s="173">
        <f t="shared" si="1"/>
        <v>0</v>
      </c>
      <c r="Q18" s="173">
        <v>0</v>
      </c>
      <c r="R18" s="289">
        <f t="shared" si="2"/>
        <v>6947666</v>
      </c>
      <c r="S18" s="153"/>
    </row>
    <row r="19" spans="1:23" s="163" customFormat="1" ht="30" customHeight="1">
      <c r="A19" s="153"/>
      <c r="B19" s="140" t="s">
        <v>10</v>
      </c>
      <c r="C19" s="42" t="s">
        <v>119</v>
      </c>
      <c r="D19" s="141">
        <v>0</v>
      </c>
      <c r="E19" s="141">
        <v>0</v>
      </c>
      <c r="F19" s="141">
        <v>0</v>
      </c>
      <c r="G19" s="141">
        <v>9393.5161891891876</v>
      </c>
      <c r="H19" s="141">
        <v>0</v>
      </c>
      <c r="I19" s="141">
        <v>322842</v>
      </c>
      <c r="J19" s="141">
        <v>470</v>
      </c>
      <c r="K19" s="141">
        <v>0</v>
      </c>
      <c r="L19" s="142">
        <f t="shared" si="0"/>
        <v>332705.51618918916</v>
      </c>
      <c r="M19" s="141">
        <v>150</v>
      </c>
      <c r="N19" s="141">
        <v>0</v>
      </c>
      <c r="O19" s="141">
        <v>0</v>
      </c>
      <c r="P19" s="142">
        <f t="shared" si="1"/>
        <v>150</v>
      </c>
      <c r="Q19" s="142">
        <v>0</v>
      </c>
      <c r="R19" s="289">
        <f t="shared" si="2"/>
        <v>332855.51618918916</v>
      </c>
      <c r="S19" s="153"/>
    </row>
    <row r="20" spans="1:23" s="163" customFormat="1" ht="30" customHeight="1">
      <c r="A20" s="153"/>
      <c r="B20" s="167" t="s">
        <v>11</v>
      </c>
      <c r="C20" s="41" t="s">
        <v>113</v>
      </c>
      <c r="D20" s="166">
        <v>0</v>
      </c>
      <c r="E20" s="166">
        <v>0</v>
      </c>
      <c r="F20" s="166">
        <v>0</v>
      </c>
      <c r="G20" s="166">
        <v>100750</v>
      </c>
      <c r="H20" s="166">
        <v>0</v>
      </c>
      <c r="I20" s="166">
        <v>1019194.8061105256</v>
      </c>
      <c r="J20" s="166">
        <v>28009.045122807718</v>
      </c>
      <c r="K20" s="166">
        <v>0</v>
      </c>
      <c r="L20" s="173">
        <f t="shared" si="0"/>
        <v>1147953.8512333331</v>
      </c>
      <c r="M20" s="166">
        <v>38357.146666666667</v>
      </c>
      <c r="N20" s="166">
        <v>0</v>
      </c>
      <c r="O20" s="166">
        <v>0</v>
      </c>
      <c r="P20" s="173">
        <f t="shared" si="1"/>
        <v>38357.146666666667</v>
      </c>
      <c r="Q20" s="173">
        <v>0</v>
      </c>
      <c r="R20" s="289">
        <f t="shared" si="2"/>
        <v>1186310.9978999998</v>
      </c>
      <c r="S20" s="153"/>
    </row>
    <row r="21" spans="1:23" s="163" customFormat="1" ht="30" customHeight="1">
      <c r="A21" s="153"/>
      <c r="B21" s="140" t="s">
        <v>12</v>
      </c>
      <c r="C21" s="42" t="s">
        <v>113</v>
      </c>
      <c r="D21" s="141">
        <v>0</v>
      </c>
      <c r="E21" s="141">
        <v>0</v>
      </c>
      <c r="F21" s="141">
        <v>3250000</v>
      </c>
      <c r="G21" s="141">
        <v>297000</v>
      </c>
      <c r="H21" s="141">
        <v>0</v>
      </c>
      <c r="I21" s="141">
        <v>4280000</v>
      </c>
      <c r="J21" s="141">
        <v>0</v>
      </c>
      <c r="K21" s="141">
        <v>0</v>
      </c>
      <c r="L21" s="142">
        <f t="shared" si="0"/>
        <v>7827000</v>
      </c>
      <c r="M21" s="141">
        <v>177021.20333333334</v>
      </c>
      <c r="N21" s="141">
        <v>80028.929999999993</v>
      </c>
      <c r="O21" s="141">
        <v>2640</v>
      </c>
      <c r="P21" s="142">
        <f t="shared" si="1"/>
        <v>259690.13333333333</v>
      </c>
      <c r="Q21" s="142">
        <v>2028.74</v>
      </c>
      <c r="R21" s="289">
        <f t="shared" si="2"/>
        <v>8088718.873333334</v>
      </c>
      <c r="S21" s="153"/>
    </row>
    <row r="22" spans="1:23" s="163" customFormat="1" ht="30" customHeight="1">
      <c r="A22" s="153"/>
      <c r="B22" s="167" t="s">
        <v>13</v>
      </c>
      <c r="C22" s="41" t="s">
        <v>120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6">
        <v>224078</v>
      </c>
      <c r="J22" s="166">
        <v>0</v>
      </c>
      <c r="K22" s="166">
        <v>0</v>
      </c>
      <c r="L22" s="173">
        <f t="shared" si="0"/>
        <v>224078</v>
      </c>
      <c r="M22" s="166">
        <v>130</v>
      </c>
      <c r="N22" s="166">
        <v>0</v>
      </c>
      <c r="O22" s="166">
        <v>0</v>
      </c>
      <c r="P22" s="173">
        <f t="shared" si="1"/>
        <v>130</v>
      </c>
      <c r="Q22" s="173">
        <v>0</v>
      </c>
      <c r="R22" s="289">
        <f t="shared" si="2"/>
        <v>224208</v>
      </c>
      <c r="S22" s="153"/>
    </row>
    <row r="23" spans="1:23" ht="30" customHeight="1">
      <c r="A23" s="143"/>
      <c r="B23" s="140" t="s">
        <v>14</v>
      </c>
      <c r="C23" s="42" t="s">
        <v>121</v>
      </c>
      <c r="D23" s="141">
        <v>2425493</v>
      </c>
      <c r="E23" s="141">
        <v>0</v>
      </c>
      <c r="F23" s="141">
        <v>0</v>
      </c>
      <c r="G23" s="141">
        <v>0</v>
      </c>
      <c r="H23" s="141">
        <v>0</v>
      </c>
      <c r="I23" s="141">
        <v>1208111.3639469561</v>
      </c>
      <c r="J23" s="141">
        <v>242045</v>
      </c>
      <c r="K23" s="141">
        <v>0</v>
      </c>
      <c r="L23" s="142">
        <f t="shared" si="0"/>
        <v>3875649.3639469561</v>
      </c>
      <c r="M23" s="141">
        <v>5850</v>
      </c>
      <c r="N23" s="141">
        <v>337950</v>
      </c>
      <c r="O23" s="141">
        <v>0</v>
      </c>
      <c r="P23" s="142">
        <f t="shared" si="1"/>
        <v>343800</v>
      </c>
      <c r="Q23" s="142">
        <v>0</v>
      </c>
      <c r="R23" s="289">
        <f t="shared" si="2"/>
        <v>4219449.3639469557</v>
      </c>
      <c r="S23" s="174"/>
      <c r="T23" s="172"/>
      <c r="U23" s="172"/>
      <c r="V23" s="172"/>
      <c r="W23" s="172"/>
    </row>
    <row r="24" spans="1:23" ht="30" customHeight="1">
      <c r="A24" s="143"/>
      <c r="B24" s="167" t="s">
        <v>15</v>
      </c>
      <c r="C24" s="41" t="s">
        <v>113</v>
      </c>
      <c r="D24" s="166">
        <v>0</v>
      </c>
      <c r="E24" s="166">
        <v>0</v>
      </c>
      <c r="F24" s="166">
        <v>0</v>
      </c>
      <c r="G24" s="166">
        <v>1969934.2155676773</v>
      </c>
      <c r="H24" s="166">
        <v>0</v>
      </c>
      <c r="I24" s="166">
        <v>3286867.3812133963</v>
      </c>
      <c r="J24" s="166">
        <v>123885.41242042731</v>
      </c>
      <c r="K24" s="166">
        <v>19780.023831832932</v>
      </c>
      <c r="L24" s="173">
        <f t="shared" si="0"/>
        <v>5400467.0330333337</v>
      </c>
      <c r="M24" s="166">
        <v>391483.73333333334</v>
      </c>
      <c r="N24" s="166">
        <v>331842.45</v>
      </c>
      <c r="O24" s="166">
        <v>0</v>
      </c>
      <c r="P24" s="173">
        <f t="shared" si="1"/>
        <v>723326.18333333335</v>
      </c>
      <c r="Q24" s="173">
        <v>0</v>
      </c>
      <c r="R24" s="289">
        <f t="shared" si="2"/>
        <v>6123793.2163666673</v>
      </c>
      <c r="S24" s="143"/>
    </row>
    <row r="25" spans="1:23" ht="30" customHeight="1">
      <c r="A25" s="143"/>
      <c r="B25" s="408" t="s">
        <v>0</v>
      </c>
      <c r="C25" s="408"/>
      <c r="D25" s="295">
        <f t="shared" ref="D25:R25" si="3">SUM(D10:D24)</f>
        <v>3243329</v>
      </c>
      <c r="E25" s="295">
        <f t="shared" si="3"/>
        <v>569100</v>
      </c>
      <c r="F25" s="295">
        <f t="shared" si="3"/>
        <v>6255750</v>
      </c>
      <c r="G25" s="295">
        <f t="shared" si="3"/>
        <v>19244690.94924283</v>
      </c>
      <c r="H25" s="295">
        <f>SUM(H10:H24)</f>
        <v>124000</v>
      </c>
      <c r="I25" s="295">
        <f>SUM(I10:I24)</f>
        <v>22660228.624259617</v>
      </c>
      <c r="J25" s="295">
        <f t="shared" si="3"/>
        <v>732480.04205877683</v>
      </c>
      <c r="K25" s="295">
        <f t="shared" si="3"/>
        <v>118614.5109253909</v>
      </c>
      <c r="L25" s="295">
        <f t="shared" si="3"/>
        <v>52948193.126486622</v>
      </c>
      <c r="M25" s="295">
        <f t="shared" si="3"/>
        <v>1211539.5833333335</v>
      </c>
      <c r="N25" s="295">
        <f t="shared" si="3"/>
        <v>2013358.38</v>
      </c>
      <c r="O25" s="295">
        <f t="shared" si="3"/>
        <v>4290</v>
      </c>
      <c r="P25" s="295">
        <f t="shared" si="3"/>
        <v>3229187.9633333338</v>
      </c>
      <c r="Q25" s="295">
        <f t="shared" si="3"/>
        <v>2028.74</v>
      </c>
      <c r="R25" s="295">
        <f t="shared" si="3"/>
        <v>56179409.829819947</v>
      </c>
      <c r="S25" s="143"/>
    </row>
    <row r="26" spans="1:23" ht="30" customHeight="1">
      <c r="A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</row>
    <row r="27" spans="1:23" ht="30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143"/>
    </row>
    <row r="28" spans="1:23" ht="30" customHeight="1">
      <c r="A28" s="2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23" s="340" customFormat="1" ht="30" customHeight="1">
      <c r="B29" s="341" t="s">
        <v>332</v>
      </c>
      <c r="C29" s="341"/>
      <c r="D29" s="341"/>
      <c r="E29" s="341"/>
      <c r="F29" s="341"/>
      <c r="G29" s="341"/>
      <c r="O29" s="351"/>
      <c r="Q29" s="401" t="s">
        <v>336</v>
      </c>
      <c r="R29" s="401"/>
    </row>
    <row r="30" spans="1:23" s="8" customFormat="1" ht="30" customHeight="1">
      <c r="B30" s="37"/>
    </row>
    <row r="31" spans="1:23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</row>
    <row r="32" spans="1:23" ht="30" customHeight="1">
      <c r="A32" s="24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ht="30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ht="30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</sheetData>
  <mergeCells count="13">
    <mergeCell ref="B5:R5"/>
    <mergeCell ref="B6:R6"/>
    <mergeCell ref="P2:R2"/>
    <mergeCell ref="Q29:R29"/>
    <mergeCell ref="B31:R31"/>
    <mergeCell ref="R8:R9"/>
    <mergeCell ref="B8:B9"/>
    <mergeCell ref="C8:C9"/>
    <mergeCell ref="B25:C25"/>
    <mergeCell ref="D8:L8"/>
    <mergeCell ref="M8:P8"/>
    <mergeCell ref="Q8:Q9"/>
    <mergeCell ref="B27:R27"/>
  </mergeCells>
  <phoneticPr fontId="20" type="noConversion"/>
  <hyperlinks>
    <hyperlink ref="B31" location="Índice!A1" display="Volver al índice"/>
    <hyperlink ref="Q29" location="'12.h'!A1" display="Siguiente   "/>
    <hyperlink ref="B29" location="'12.f'!A1" display="  Atrás "/>
    <hyperlink ref="R29" location="'12.h'!A1" display="'12.h'!A1"/>
  </hyperlinks>
  <pageMargins left="0.70000000000000007" right="0.70000000000000007" top="1.54" bottom="0.75000000000000011" header="0.6962992125984252" footer="0.30000000000000004"/>
  <pageSetup scale="3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E31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26.83203125" style="58" customWidth="1"/>
    <col min="3" max="3" width="20.5" style="58" customWidth="1"/>
    <col min="4" max="4" width="42.83203125" style="58" customWidth="1"/>
    <col min="5" max="5" width="44.1640625" style="58" customWidth="1"/>
    <col min="6" max="16384" width="12.83203125" style="58"/>
  </cols>
  <sheetData>
    <row r="1" spans="2:31" s="31" customFormat="1" ht="30.75" customHeight="1"/>
    <row r="2" spans="2:31" s="31" customFormat="1" ht="62" customHeight="1">
      <c r="D2" s="34"/>
      <c r="E2" s="33" t="s">
        <v>406</v>
      </c>
      <c r="H2" s="34"/>
      <c r="I2" s="34"/>
      <c r="N2" s="34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0" t="s">
        <v>405</v>
      </c>
      <c r="C6" s="370"/>
      <c r="D6" s="370"/>
      <c r="E6" s="370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8" spans="2:31" ht="50" customHeight="1">
      <c r="B8" s="249" t="s">
        <v>104</v>
      </c>
      <c r="C8" s="250" t="s">
        <v>112</v>
      </c>
      <c r="D8" s="249" t="s">
        <v>184</v>
      </c>
      <c r="E8" s="249" t="s">
        <v>185</v>
      </c>
    </row>
    <row r="9" spans="2:31" ht="30" customHeight="1">
      <c r="B9" s="41" t="s">
        <v>1</v>
      </c>
      <c r="C9" s="41" t="s">
        <v>113</v>
      </c>
      <c r="D9" s="236">
        <v>0.5</v>
      </c>
      <c r="E9" s="276">
        <v>20</v>
      </c>
    </row>
    <row r="10" spans="2:31" ht="30" customHeight="1">
      <c r="B10" s="42" t="s">
        <v>2</v>
      </c>
      <c r="C10" s="42" t="s">
        <v>114</v>
      </c>
      <c r="D10" s="239">
        <v>2.4348999999999998</v>
      </c>
      <c r="E10" s="277">
        <v>291.3</v>
      </c>
    </row>
    <row r="11" spans="2:31" ht="30" customHeight="1">
      <c r="B11" s="238" t="s">
        <v>3</v>
      </c>
      <c r="C11" s="41" t="s">
        <v>115</v>
      </c>
      <c r="D11" s="236">
        <v>5.4</v>
      </c>
      <c r="E11" s="276">
        <v>93</v>
      </c>
    </row>
    <row r="12" spans="2:31" ht="30" customHeight="1">
      <c r="B12" s="42" t="s">
        <v>4</v>
      </c>
      <c r="C12" s="42" t="s">
        <v>116</v>
      </c>
      <c r="D12" s="239">
        <v>2.15</v>
      </c>
      <c r="E12" s="277">
        <v>14</v>
      </c>
    </row>
    <row r="13" spans="2:31" ht="30" customHeight="1">
      <c r="B13" s="238" t="s">
        <v>5</v>
      </c>
      <c r="C13" s="41" t="s">
        <v>117</v>
      </c>
      <c r="D13" s="237">
        <v>0</v>
      </c>
      <c r="E13" s="276">
        <v>30</v>
      </c>
    </row>
    <row r="14" spans="2:31" ht="30" customHeight="1">
      <c r="B14" s="42" t="s">
        <v>6</v>
      </c>
      <c r="C14" s="42" t="s">
        <v>113</v>
      </c>
      <c r="D14" s="239">
        <v>19</v>
      </c>
      <c r="E14" s="277">
        <v>120.1</v>
      </c>
    </row>
    <row r="15" spans="2:31" ht="30" customHeight="1">
      <c r="B15" s="238" t="s">
        <v>7</v>
      </c>
      <c r="C15" s="41" t="s">
        <v>117</v>
      </c>
      <c r="D15" s="236">
        <v>2.5</v>
      </c>
      <c r="E15" s="318">
        <v>0</v>
      </c>
    </row>
    <row r="16" spans="2:31" ht="30" customHeight="1">
      <c r="B16" s="42" t="s">
        <v>8</v>
      </c>
      <c r="C16" s="42" t="s">
        <v>117</v>
      </c>
      <c r="D16" s="239">
        <v>1.18</v>
      </c>
      <c r="E16" s="277">
        <v>54.3</v>
      </c>
    </row>
    <row r="17" spans="2:19" ht="30" customHeight="1">
      <c r="B17" s="238" t="s">
        <v>9</v>
      </c>
      <c r="C17" s="41" t="s">
        <v>118</v>
      </c>
      <c r="D17" s="236">
        <v>1.67</v>
      </c>
      <c r="E17" s="276">
        <v>59</v>
      </c>
    </row>
    <row r="18" spans="2:19" ht="30" customHeight="1">
      <c r="B18" s="42" t="s">
        <v>10</v>
      </c>
      <c r="C18" s="42" t="s">
        <v>119</v>
      </c>
      <c r="D18" s="239">
        <v>0.99299999999999999</v>
      </c>
      <c r="E18" s="277">
        <v>8.36</v>
      </c>
    </row>
    <row r="19" spans="2:19" ht="30" customHeight="1">
      <c r="B19" s="238" t="s">
        <v>11</v>
      </c>
      <c r="C19" s="41" t="s">
        <v>113</v>
      </c>
      <c r="D19" s="236">
        <v>0.69</v>
      </c>
      <c r="E19" s="318">
        <v>0</v>
      </c>
    </row>
    <row r="20" spans="2:19" ht="30" customHeight="1">
      <c r="B20" s="42" t="s">
        <v>12</v>
      </c>
      <c r="C20" s="42" t="s">
        <v>113</v>
      </c>
      <c r="D20" s="239">
        <v>0</v>
      </c>
      <c r="E20" s="277">
        <v>153</v>
      </c>
    </row>
    <row r="21" spans="2:19" ht="30" customHeight="1">
      <c r="B21" s="238" t="s">
        <v>13</v>
      </c>
      <c r="C21" s="41" t="s">
        <v>120</v>
      </c>
      <c r="D21" s="236">
        <v>1</v>
      </c>
      <c r="E21" s="318">
        <v>0</v>
      </c>
    </row>
    <row r="22" spans="2:19" ht="30" customHeight="1">
      <c r="B22" s="42" t="s">
        <v>14</v>
      </c>
      <c r="C22" s="42" t="s">
        <v>121</v>
      </c>
      <c r="D22" s="239">
        <v>5.54</v>
      </c>
      <c r="E22" s="277">
        <v>112.8</v>
      </c>
    </row>
    <row r="23" spans="2:19" ht="30" customHeight="1">
      <c r="B23" s="41" t="s">
        <v>15</v>
      </c>
      <c r="C23" s="41" t="s">
        <v>113</v>
      </c>
      <c r="D23" s="236">
        <v>7.4</v>
      </c>
      <c r="E23" s="276">
        <v>40.200000000000003</v>
      </c>
    </row>
    <row r="24" spans="2:19" ht="30" customHeight="1">
      <c r="B24" s="368" t="s">
        <v>67</v>
      </c>
      <c r="C24" s="368"/>
      <c r="D24" s="241">
        <f>+AVERAGE(D9:D23)</f>
        <v>3.3638600000000003</v>
      </c>
      <c r="E24" s="267">
        <f>+AVERAGE(E9:E23)</f>
        <v>66.403999999999996</v>
      </c>
    </row>
    <row r="25" spans="2:19" ht="30" customHeight="1">
      <c r="B25" s="368" t="s">
        <v>0</v>
      </c>
      <c r="C25" s="368"/>
      <c r="D25" s="241">
        <f>+SUM(D9:D23)</f>
        <v>50.457900000000002</v>
      </c>
      <c r="E25" s="267">
        <f>+SUM(E9:E23)</f>
        <v>996.06</v>
      </c>
      <c r="G25" s="235"/>
      <c r="H25" s="235"/>
    </row>
    <row r="26" spans="2:19" ht="30" customHeight="1">
      <c r="C26" s="57"/>
      <c r="D26" s="57"/>
      <c r="E26" s="57"/>
    </row>
    <row r="27" spans="2:19" ht="25" customHeight="1">
      <c r="B27" s="371" t="s">
        <v>346</v>
      </c>
      <c r="C27" s="371"/>
      <c r="D27" s="371"/>
      <c r="E27" s="371"/>
    </row>
    <row r="28" spans="2:19" ht="30" customHeight="1">
      <c r="B28" s="57"/>
      <c r="C28" s="57"/>
      <c r="D28" s="57"/>
      <c r="E28" s="57"/>
    </row>
    <row r="29" spans="2:19" s="340" customFormat="1" ht="30" customHeight="1">
      <c r="B29" s="341" t="s">
        <v>335</v>
      </c>
      <c r="D29" s="341"/>
      <c r="E29" s="353" t="s">
        <v>336</v>
      </c>
      <c r="F29" s="341"/>
      <c r="I29" s="342"/>
    </row>
    <row r="30" spans="2:19" s="8" customFormat="1" ht="30" customHeight="1">
      <c r="B30" s="37"/>
    </row>
    <row r="31" spans="2:19" s="8" customFormat="1" ht="50" customHeight="1">
      <c r="B31" s="367" t="s">
        <v>127</v>
      </c>
      <c r="C31" s="367"/>
      <c r="D31" s="367"/>
      <c r="E31" s="36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1"/>
    </row>
  </sheetData>
  <mergeCells count="6">
    <mergeCell ref="B31:E31"/>
    <mergeCell ref="B24:C24"/>
    <mergeCell ref="B25:C25"/>
    <mergeCell ref="B5:E5"/>
    <mergeCell ref="B6:E6"/>
    <mergeCell ref="B27:E27"/>
  </mergeCells>
  <phoneticPr fontId="20" type="noConversion"/>
  <hyperlinks>
    <hyperlink ref="B31" location="Índice!A1" display="Volver al índice"/>
    <hyperlink ref="E29" location="'2'!A1" display="Siguiente   "/>
    <hyperlink ref="B29" location="Índice!A1" display="  Atrás "/>
    <hyperlink ref="I29" location="'12.b'!A1" display="'12.b'!A1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52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7"/>
    <col min="2" max="2" width="25.33203125" style="7" customWidth="1"/>
    <col min="3" max="3" width="12.83203125" style="7"/>
    <col min="4" max="4" width="22.1640625" style="7" customWidth="1"/>
    <col min="5" max="5" width="12.83203125" style="7"/>
    <col min="6" max="6" width="17.5" style="7" customWidth="1"/>
    <col min="7" max="7" width="15.5" style="7" customWidth="1"/>
    <col min="8" max="8" width="14.83203125" style="7" customWidth="1"/>
    <col min="9" max="9" width="20.1640625" style="7" customWidth="1"/>
    <col min="10" max="10" width="21.6640625" style="7" customWidth="1"/>
    <col min="11" max="11" width="24.6640625" style="7" customWidth="1"/>
    <col min="12" max="16384" width="12.83203125" style="7"/>
  </cols>
  <sheetData>
    <row r="1" spans="1:32" s="31" customFormat="1" ht="30.75" customHeight="1"/>
    <row r="2" spans="1:32" s="31" customFormat="1" ht="62" customHeight="1">
      <c r="D2" s="32"/>
      <c r="F2" s="33"/>
      <c r="P2" s="355" t="s">
        <v>406</v>
      </c>
      <c r="Q2" s="355"/>
      <c r="R2" s="355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9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10"/>
      <c r="T5" s="10"/>
      <c r="U5" s="10"/>
      <c r="V5" s="7"/>
      <c r="W5" s="7"/>
      <c r="X5" s="10"/>
      <c r="Y5" s="10"/>
      <c r="Z5" s="10"/>
      <c r="AA5" s="10"/>
      <c r="AB5" s="10"/>
      <c r="AC5" s="11"/>
      <c r="AD5" s="11"/>
      <c r="AE5" s="11"/>
    </row>
    <row r="6" spans="1:32" s="8" customFormat="1" ht="30" customHeight="1">
      <c r="B6" s="370" t="s">
        <v>387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14"/>
      <c r="T6" s="14"/>
      <c r="U6" s="14"/>
      <c r="V6" s="7"/>
      <c r="W6" s="7"/>
      <c r="X6" s="14"/>
      <c r="Y6" s="14"/>
      <c r="Z6" s="14"/>
      <c r="AA6" s="14"/>
      <c r="AB6" s="14"/>
      <c r="AC6" s="15"/>
      <c r="AD6" s="15"/>
      <c r="AE6" s="15"/>
      <c r="AF6" s="15"/>
    </row>
    <row r="7" spans="1:32" s="5" customFormat="1" ht="30" customHeight="1">
      <c r="A7" s="164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65"/>
      <c r="S7" s="165"/>
      <c r="T7" s="165"/>
      <c r="U7" s="165"/>
      <c r="V7" s="164"/>
      <c r="W7" s="164"/>
    </row>
    <row r="8" spans="1:32" s="163" customFormat="1" ht="30" customHeight="1">
      <c r="A8" s="153"/>
      <c r="B8" s="393" t="s">
        <v>104</v>
      </c>
      <c r="C8" s="374" t="s">
        <v>112</v>
      </c>
      <c r="D8" s="391" t="s">
        <v>37</v>
      </c>
      <c r="E8" s="391"/>
      <c r="F8" s="391"/>
      <c r="G8" s="391"/>
      <c r="H8" s="391"/>
      <c r="I8" s="391"/>
      <c r="J8" s="391"/>
      <c r="K8" s="391"/>
      <c r="L8" s="391"/>
      <c r="M8" s="374" t="s">
        <v>72</v>
      </c>
      <c r="N8" s="374"/>
      <c r="O8" s="374"/>
      <c r="P8" s="374"/>
      <c r="Q8" s="393" t="s">
        <v>38</v>
      </c>
      <c r="R8" s="405" t="s">
        <v>20</v>
      </c>
      <c r="S8" s="153"/>
      <c r="T8" s="153"/>
      <c r="U8" s="153"/>
      <c r="V8" s="153"/>
      <c r="W8" s="153"/>
    </row>
    <row r="9" spans="1:32" s="163" customFormat="1" ht="30" customHeight="1">
      <c r="A9" s="153"/>
      <c r="B9" s="393"/>
      <c r="C9" s="374"/>
      <c r="D9" s="257" t="s">
        <v>100</v>
      </c>
      <c r="E9" s="257" t="s">
        <v>39</v>
      </c>
      <c r="F9" s="257" t="s">
        <v>29</v>
      </c>
      <c r="G9" s="45" t="s">
        <v>156</v>
      </c>
      <c r="H9" s="45" t="s">
        <v>157</v>
      </c>
      <c r="I9" s="45" t="s">
        <v>158</v>
      </c>
      <c r="J9" s="45" t="s">
        <v>159</v>
      </c>
      <c r="K9" s="45" t="s">
        <v>160</v>
      </c>
      <c r="L9" s="257" t="s">
        <v>107</v>
      </c>
      <c r="M9" s="45" t="s">
        <v>76</v>
      </c>
      <c r="N9" s="45" t="s">
        <v>161</v>
      </c>
      <c r="O9" s="45" t="s">
        <v>162</v>
      </c>
      <c r="P9" s="257" t="s">
        <v>107</v>
      </c>
      <c r="Q9" s="393"/>
      <c r="R9" s="399"/>
      <c r="S9" s="153"/>
      <c r="T9" s="153"/>
      <c r="U9" s="153"/>
      <c r="V9" s="153"/>
      <c r="W9" s="153"/>
    </row>
    <row r="10" spans="1:32" s="163" customFormat="1" ht="30" customHeight="1">
      <c r="A10" s="153"/>
      <c r="B10" s="167" t="s">
        <v>1</v>
      </c>
      <c r="C10" s="41" t="s">
        <v>113</v>
      </c>
      <c r="D10" s="259">
        <f>'12.g'!D10/'12.g'!$R$25</f>
        <v>0</v>
      </c>
      <c r="E10" s="259">
        <f>'12.g'!E10/'12.g'!$R$25</f>
        <v>0</v>
      </c>
      <c r="F10" s="259">
        <f>'12.g'!F10/'12.g'!$R$25</f>
        <v>0</v>
      </c>
      <c r="G10" s="259">
        <f>'12.g'!G10/'12.g'!$R$25</f>
        <v>1.2949584237423655E-3</v>
      </c>
      <c r="H10" s="259">
        <f>'12.g'!H10/'12.g'!$R$25</f>
        <v>0</v>
      </c>
      <c r="I10" s="259">
        <f>'12.g'!I10/'12.g'!$R$25</f>
        <v>2.7528619307515649E-2</v>
      </c>
      <c r="J10" s="259">
        <f>'12.g'!J10/'12.g'!$R$25</f>
        <v>1.1867611094848931E-4</v>
      </c>
      <c r="K10" s="259">
        <f>'12.g'!K10/'12.g'!$R$25</f>
        <v>0</v>
      </c>
      <c r="L10" s="302">
        <f>+SUM(D10:K10)</f>
        <v>2.8942253842206504E-2</v>
      </c>
      <c r="M10" s="259">
        <f>'12.g'!M10/'12.g'!$R$25</f>
        <v>8.2700227967398186E-4</v>
      </c>
      <c r="N10" s="259">
        <f>'12.g'!N10/'12.g'!$R$25</f>
        <v>0</v>
      </c>
      <c r="O10" s="259">
        <f>'12.g'!O10/'12.g'!$R$25</f>
        <v>0</v>
      </c>
      <c r="P10" s="302">
        <f>+SUM(M10:O10)</f>
        <v>8.2700227967398186E-4</v>
      </c>
      <c r="Q10" s="260">
        <v>0</v>
      </c>
      <c r="R10" s="302">
        <f>+L10+P10+Q10</f>
        <v>2.9769256121880486E-2</v>
      </c>
      <c r="S10" s="153"/>
      <c r="T10" s="153"/>
      <c r="U10" s="153"/>
      <c r="V10" s="153"/>
      <c r="W10" s="153"/>
    </row>
    <row r="11" spans="1:32" s="163" customFormat="1" ht="30" customHeight="1">
      <c r="A11" s="153"/>
      <c r="B11" s="140" t="s">
        <v>2</v>
      </c>
      <c r="C11" s="42" t="s">
        <v>114</v>
      </c>
      <c r="D11" s="261">
        <f>'12.g'!D11/'12.g'!$R$25</f>
        <v>0</v>
      </c>
      <c r="E11" s="261">
        <f>'12.g'!E11/'12.g'!$R$25</f>
        <v>0</v>
      </c>
      <c r="F11" s="261">
        <f>'12.g'!F11/'12.g'!$R$25</f>
        <v>0</v>
      </c>
      <c r="G11" s="261">
        <f>'12.g'!G11/'12.g'!$R$25</f>
        <v>1.4331585227380457E-2</v>
      </c>
      <c r="H11" s="261">
        <f>'12.g'!H11/'12.g'!$R$25</f>
        <v>0</v>
      </c>
      <c r="I11" s="261">
        <f>'12.g'!I11/'12.g'!$R$25</f>
        <v>2.8927573374709629E-2</v>
      </c>
      <c r="J11" s="261">
        <f>'12.g'!J11/'12.g'!$R$25</f>
        <v>3.7685159143060819E-3</v>
      </c>
      <c r="K11" s="261">
        <f>'12.g'!K11/'12.g'!$R$25</f>
        <v>0</v>
      </c>
      <c r="L11" s="302">
        <f t="shared" ref="L11:L25" si="0">+SUM(D11:K11)</f>
        <v>4.7027674516396167E-2</v>
      </c>
      <c r="M11" s="261">
        <f>'12.g'!M11/'12.g'!$R$25</f>
        <v>0</v>
      </c>
      <c r="N11" s="261">
        <f>'12.g'!N11/'12.g'!$R$25</f>
        <v>0</v>
      </c>
      <c r="O11" s="261">
        <f>'12.g'!O11/'12.g'!$R$25</f>
        <v>0</v>
      </c>
      <c r="P11" s="302">
        <f t="shared" ref="P11:P25" si="1">+SUM(M11:O11)</f>
        <v>0</v>
      </c>
      <c r="Q11" s="262">
        <v>0</v>
      </c>
      <c r="R11" s="302">
        <f t="shared" ref="R11:R25" si="2">+L11+P11+Q11</f>
        <v>4.7027674516396167E-2</v>
      </c>
      <c r="S11" s="153"/>
      <c r="T11" s="153"/>
      <c r="U11" s="153"/>
      <c r="V11" s="153"/>
      <c r="W11" s="153"/>
    </row>
    <row r="12" spans="1:32" s="163" customFormat="1" ht="30" customHeight="1">
      <c r="A12" s="153"/>
      <c r="B12" s="167" t="s">
        <v>3</v>
      </c>
      <c r="C12" s="41" t="s">
        <v>115</v>
      </c>
      <c r="D12" s="259">
        <f>'12.g'!D12/'12.g'!$R$25</f>
        <v>0</v>
      </c>
      <c r="E12" s="259">
        <f>'12.g'!E12/'12.g'!$R$25</f>
        <v>0</v>
      </c>
      <c r="F12" s="259">
        <f>'12.g'!F12/'12.g'!$R$25</f>
        <v>1.7844616079748749E-3</v>
      </c>
      <c r="G12" s="259">
        <f>'12.g'!G12/'12.g'!$R$25</f>
        <v>0</v>
      </c>
      <c r="H12" s="259">
        <f>'12.g'!H12/'12.g'!$R$25</f>
        <v>2.2072143579938601E-3</v>
      </c>
      <c r="I12" s="259">
        <f>'12.g'!I12/'12.g'!$R$25</f>
        <v>7.6362283138881978E-2</v>
      </c>
      <c r="J12" s="259">
        <f>'12.g'!J12/'12.g'!$R$25</f>
        <v>0</v>
      </c>
      <c r="K12" s="259">
        <f>'12.g'!K12/'12.g'!$R$25</f>
        <v>0</v>
      </c>
      <c r="L12" s="302">
        <f t="shared" si="0"/>
        <v>8.0353959104850714E-2</v>
      </c>
      <c r="M12" s="259">
        <f>'12.g'!M12/'12.g'!$R$25</f>
        <v>9.1173083083568168E-3</v>
      </c>
      <c r="N12" s="259">
        <f>'12.g'!N12/'12.g'!$R$25</f>
        <v>1.8176944241553147E-3</v>
      </c>
      <c r="O12" s="259">
        <f>'12.g'!O12/'12.g'!$R$25</f>
        <v>2.9370191053950562E-5</v>
      </c>
      <c r="P12" s="302">
        <f t="shared" si="1"/>
        <v>1.0964372923566083E-2</v>
      </c>
      <c r="Q12" s="260">
        <v>0</v>
      </c>
      <c r="R12" s="302">
        <f t="shared" si="2"/>
        <v>9.1318332028416799E-2</v>
      </c>
      <c r="S12" s="153"/>
      <c r="T12" s="153"/>
      <c r="U12" s="153"/>
      <c r="V12" s="153"/>
      <c r="W12" s="153"/>
    </row>
    <row r="13" spans="1:32" s="163" customFormat="1" ht="30" customHeight="1">
      <c r="A13" s="153"/>
      <c r="B13" s="140" t="s">
        <v>4</v>
      </c>
      <c r="C13" s="42" t="s">
        <v>116</v>
      </c>
      <c r="D13" s="261">
        <f>'12.g'!D13/'12.g'!$R$25</f>
        <v>0</v>
      </c>
      <c r="E13" s="261">
        <f>'12.g'!E13/'12.g'!$R$25</f>
        <v>1.0130045896244402E-2</v>
      </c>
      <c r="F13" s="261">
        <f>'12.g'!F13/'12.g'!$R$25</f>
        <v>1.3109785279536114E-3</v>
      </c>
      <c r="G13" s="261">
        <f>'12.g'!G13/'12.g'!$R$25</f>
        <v>4.238987214735631E-2</v>
      </c>
      <c r="H13" s="261">
        <f>'12.g'!H13/'12.g'!$R$25</f>
        <v>0</v>
      </c>
      <c r="I13" s="261">
        <f>'12.g'!I13/'12.g'!$R$25</f>
        <v>4.8191618373028414E-3</v>
      </c>
      <c r="J13" s="261">
        <f>'12.g'!J13/'12.g'!$R$25</f>
        <v>0</v>
      </c>
      <c r="K13" s="261">
        <f>'12.g'!K13/'12.g'!$R$25</f>
        <v>0</v>
      </c>
      <c r="L13" s="302">
        <f t="shared" si="0"/>
        <v>5.8650058408857161E-2</v>
      </c>
      <c r="M13" s="261">
        <f>'12.g'!M13/'12.g'!$R$25</f>
        <v>0</v>
      </c>
      <c r="N13" s="261">
        <f>'12.g'!N13/'12.g'!$R$25</f>
        <v>3.3642218843616097E-3</v>
      </c>
      <c r="O13" s="261">
        <f>'12.g'!O13/'12.g'!$R$25</f>
        <v>0</v>
      </c>
      <c r="P13" s="302">
        <f t="shared" si="1"/>
        <v>3.3642218843616097E-3</v>
      </c>
      <c r="Q13" s="262">
        <v>0</v>
      </c>
      <c r="R13" s="302">
        <f t="shared" si="2"/>
        <v>6.2014280293218774E-2</v>
      </c>
      <c r="S13" s="153"/>
      <c r="T13" s="153"/>
      <c r="U13" s="153"/>
      <c r="V13" s="153"/>
      <c r="W13" s="153"/>
    </row>
    <row r="14" spans="1:32" s="163" customFormat="1" ht="30" customHeight="1">
      <c r="A14" s="153"/>
      <c r="B14" s="167" t="s">
        <v>5</v>
      </c>
      <c r="C14" s="41" t="s">
        <v>117</v>
      </c>
      <c r="D14" s="259">
        <f>'12.g'!D14/'12.g'!$R$25</f>
        <v>0</v>
      </c>
      <c r="E14" s="259">
        <f>'12.g'!E14/'12.g'!$R$25</f>
        <v>0</v>
      </c>
      <c r="F14" s="259">
        <f>'12.g'!F14/'12.g'!$R$25</f>
        <v>0</v>
      </c>
      <c r="G14" s="259">
        <f>'12.g'!G14/'12.g'!$R$25</f>
        <v>0.20632099972412879</v>
      </c>
      <c r="H14" s="259">
        <f>'12.g'!H14/'12.g'!$R$25</f>
        <v>0</v>
      </c>
      <c r="I14" s="259">
        <f>'12.g'!I14/'12.g'!$R$25</f>
        <v>2.2058384090432721E-2</v>
      </c>
      <c r="J14" s="259">
        <f>'12.g'!J14/'12.g'!$R$25</f>
        <v>4.3781164797755635E-4</v>
      </c>
      <c r="K14" s="259">
        <f>'12.g'!K14/'12.g'!$R$25</f>
        <v>0</v>
      </c>
      <c r="L14" s="302">
        <f t="shared" si="0"/>
        <v>0.22881719546253906</v>
      </c>
      <c r="M14" s="259">
        <f>'12.g'!M14/'12.g'!$R$25</f>
        <v>8.8146173393432228E-5</v>
      </c>
      <c r="N14" s="259">
        <f>'12.g'!N14/'12.g'!$R$25</f>
        <v>1.7309188596777336E-2</v>
      </c>
      <c r="O14" s="259">
        <f>'12.g'!O14/'12.g'!$R$25</f>
        <v>0</v>
      </c>
      <c r="P14" s="302">
        <f t="shared" si="1"/>
        <v>1.7397334770170768E-2</v>
      </c>
      <c r="Q14" s="260">
        <v>0</v>
      </c>
      <c r="R14" s="302">
        <f t="shared" si="2"/>
        <v>0.24621453023270984</v>
      </c>
      <c r="S14" s="153"/>
      <c r="T14" s="153"/>
      <c r="U14" s="153"/>
      <c r="V14" s="153"/>
      <c r="W14" s="153"/>
    </row>
    <row r="15" spans="1:32" s="163" customFormat="1" ht="30" customHeight="1">
      <c r="A15" s="153"/>
      <c r="B15" s="140" t="s">
        <v>6</v>
      </c>
      <c r="C15" s="42" t="s">
        <v>113</v>
      </c>
      <c r="D15" s="261">
        <f>'12.g'!D15/'12.g'!$R$25</f>
        <v>0</v>
      </c>
      <c r="E15" s="261">
        <f>'12.g'!E15/'12.g'!$R$25</f>
        <v>0</v>
      </c>
      <c r="F15" s="261">
        <f>'12.g'!F15/'12.g'!$R$25</f>
        <v>0</v>
      </c>
      <c r="G15" s="261">
        <f>'12.g'!G15/'12.g'!$R$25</f>
        <v>3.532115689017537E-4</v>
      </c>
      <c r="H15" s="261">
        <f>'12.g'!H15/'12.g'!$R$25</f>
        <v>0</v>
      </c>
      <c r="I15" s="261">
        <f>'12.g'!I15/'12.g'!$R$25</f>
        <v>9.3620472988025262E-3</v>
      </c>
      <c r="J15" s="261">
        <f>'12.g'!J15/'12.g'!$R$25</f>
        <v>1.4846530231309976E-3</v>
      </c>
      <c r="K15" s="261">
        <f>'12.g'!K15/'12.g'!$R$25</f>
        <v>1.7592653143375808E-3</v>
      </c>
      <c r="L15" s="302">
        <f t="shared" si="0"/>
        <v>1.2959177205172858E-2</v>
      </c>
      <c r="M15" s="261">
        <f>'12.g'!M15/'12.g'!$R$25</f>
        <v>0</v>
      </c>
      <c r="N15" s="261">
        <f>'12.g'!N15/'12.g'!$R$25</f>
        <v>0</v>
      </c>
      <c r="O15" s="261">
        <f>'12.g'!O15/'12.g'!$R$25</f>
        <v>0</v>
      </c>
      <c r="P15" s="302">
        <f t="shared" si="1"/>
        <v>0</v>
      </c>
      <c r="Q15" s="262">
        <v>0</v>
      </c>
      <c r="R15" s="302">
        <f t="shared" si="2"/>
        <v>1.2959177205172858E-2</v>
      </c>
      <c r="S15" s="153"/>
      <c r="T15" s="153"/>
      <c r="U15" s="153"/>
      <c r="V15" s="153"/>
      <c r="W15" s="153"/>
    </row>
    <row r="16" spans="1:32" s="163" customFormat="1" ht="30" customHeight="1">
      <c r="A16" s="153"/>
      <c r="B16" s="167" t="s">
        <v>7</v>
      </c>
      <c r="C16" s="41" t="s">
        <v>117</v>
      </c>
      <c r="D16" s="259">
        <f>'12.g'!D16/'12.g'!$R$25</f>
        <v>0</v>
      </c>
      <c r="E16" s="259">
        <f>'12.g'!E16/'12.g'!$R$25</f>
        <v>0</v>
      </c>
      <c r="F16" s="259">
        <f>'12.g'!F16/'12.g'!$R$25</f>
        <v>0</v>
      </c>
      <c r="G16" s="259">
        <f>'12.g'!G16/'12.g'!$R$25</f>
        <v>0</v>
      </c>
      <c r="H16" s="259">
        <f>'12.g'!H16/'12.g'!$R$25</f>
        <v>0</v>
      </c>
      <c r="I16" s="259">
        <f>'12.g'!I16/'12.g'!$R$25</f>
        <v>2.1286952882250184E-2</v>
      </c>
      <c r="J16" s="259">
        <f>'12.g'!J16/'12.g'!$R$25</f>
        <v>0</v>
      </c>
      <c r="K16" s="259">
        <f>'12.g'!K16/'12.g'!$R$25</f>
        <v>0</v>
      </c>
      <c r="L16" s="302">
        <f t="shared" si="0"/>
        <v>2.1286952882250184E-2</v>
      </c>
      <c r="M16" s="259">
        <f>'12.g'!M16/'12.g'!$R$25</f>
        <v>6.2175804455423826E-4</v>
      </c>
      <c r="N16" s="259">
        <f>'12.g'!N16/'12.g'!$R$25</f>
        <v>0</v>
      </c>
      <c r="O16" s="259">
        <f>'12.g'!O16/'12.g'!$R$25</f>
        <v>0</v>
      </c>
      <c r="P16" s="302">
        <f t="shared" si="1"/>
        <v>6.2175804455423826E-4</v>
      </c>
      <c r="Q16" s="260">
        <v>0</v>
      </c>
      <c r="R16" s="302">
        <f t="shared" si="2"/>
        <v>2.1908710926804423E-2</v>
      </c>
      <c r="S16" s="153"/>
      <c r="T16" s="153"/>
      <c r="U16" s="153"/>
      <c r="V16" s="153"/>
      <c r="W16" s="153"/>
    </row>
    <row r="17" spans="1:23" s="163" customFormat="1" ht="30" customHeight="1">
      <c r="A17" s="153"/>
      <c r="B17" s="140" t="s">
        <v>8</v>
      </c>
      <c r="C17" s="42" t="s">
        <v>117</v>
      </c>
      <c r="D17" s="261">
        <f>'12.g'!D17/'12.g'!$R$25</f>
        <v>0</v>
      </c>
      <c r="E17" s="261">
        <f>'12.g'!E17/'12.g'!$R$25</f>
        <v>0</v>
      </c>
      <c r="F17" s="261">
        <f>'12.g'!F17/'12.g'!$R$25</f>
        <v>0</v>
      </c>
      <c r="G17" s="261">
        <f>'12.g'!G17/'12.g'!$R$25</f>
        <v>0</v>
      </c>
      <c r="H17" s="261">
        <f>'12.g'!H17/'12.g'!$R$25</f>
        <v>0</v>
      </c>
      <c r="I17" s="261">
        <f>'12.g'!I17/'12.g'!$R$25</f>
        <v>5.78742421659432E-3</v>
      </c>
      <c r="J17" s="261">
        <f>'12.g'!J17/'12.g'!$R$25</f>
        <v>2.0803885329881647E-4</v>
      </c>
      <c r="K17" s="261">
        <f>'12.g'!K17/'12.g'!$R$25</f>
        <v>0</v>
      </c>
      <c r="L17" s="302">
        <f t="shared" si="0"/>
        <v>5.9954630698931368E-3</v>
      </c>
      <c r="M17" s="261">
        <f>'12.g'!M17/'12.g'!$R$25</f>
        <v>0</v>
      </c>
      <c r="N17" s="261">
        <f>'12.g'!N17/'12.g'!$R$25</f>
        <v>0</v>
      </c>
      <c r="O17" s="261">
        <f>'12.g'!O17/'12.g'!$R$25</f>
        <v>0</v>
      </c>
      <c r="P17" s="302">
        <f t="shared" si="1"/>
        <v>0</v>
      </c>
      <c r="Q17" s="262">
        <v>0</v>
      </c>
      <c r="R17" s="302">
        <f t="shared" si="2"/>
        <v>5.9954630698931368E-3</v>
      </c>
      <c r="S17" s="153"/>
      <c r="T17" s="153"/>
      <c r="U17" s="153"/>
      <c r="V17" s="153"/>
      <c r="W17" s="153"/>
    </row>
    <row r="18" spans="1:23" s="163" customFormat="1" ht="30" customHeight="1">
      <c r="A18" s="153"/>
      <c r="B18" s="167" t="s">
        <v>9</v>
      </c>
      <c r="C18" s="41" t="s">
        <v>118</v>
      </c>
      <c r="D18" s="259">
        <f>'12.g'!D18/'12.g'!$R$25</f>
        <v>1.4557575497453764E-2</v>
      </c>
      <c r="E18" s="259">
        <f>'12.g'!E18/'12.g'!$R$25</f>
        <v>0</v>
      </c>
      <c r="F18" s="259">
        <f>'12.g'!F18/'12.g'!$R$25</f>
        <v>5.0407257900684788E-2</v>
      </c>
      <c r="G18" s="259">
        <f>'12.g'!G18/'12.g'!$R$25</f>
        <v>3.5554841285280935E-2</v>
      </c>
      <c r="H18" s="259">
        <f>'12.g'!H18/'12.g'!$R$25</f>
        <v>0</v>
      </c>
      <c r="I18" s="259">
        <f>'12.g'!I18/'12.g'!$R$25</f>
        <v>2.3149584588723831E-2</v>
      </c>
      <c r="J18" s="259">
        <f>'12.g'!J18/'12.g'!$R$25</f>
        <v>0</v>
      </c>
      <c r="K18" s="259">
        <f>'12.g'!K18/'12.g'!$R$25</f>
        <v>0</v>
      </c>
      <c r="L18" s="302">
        <f t="shared" si="0"/>
        <v>0.12366925927214333</v>
      </c>
      <c r="M18" s="259">
        <f>'12.g'!M18/'12.g'!$R$25</f>
        <v>0</v>
      </c>
      <c r="N18" s="259">
        <f>'12.g'!N18/'12.g'!$R$25</f>
        <v>0</v>
      </c>
      <c r="O18" s="259">
        <f>'12.g'!O18/'12.g'!$R$25</f>
        <v>0</v>
      </c>
      <c r="P18" s="302">
        <f t="shared" si="1"/>
        <v>0</v>
      </c>
      <c r="Q18" s="260">
        <v>0</v>
      </c>
      <c r="R18" s="302">
        <f t="shared" si="2"/>
        <v>0.12366925927214333</v>
      </c>
      <c r="S18" s="153"/>
      <c r="T18" s="153"/>
      <c r="U18" s="153"/>
      <c r="V18" s="153"/>
      <c r="W18" s="153"/>
    </row>
    <row r="19" spans="1:23" s="163" customFormat="1" ht="30" customHeight="1">
      <c r="A19" s="153"/>
      <c r="B19" s="140" t="s">
        <v>10</v>
      </c>
      <c r="C19" s="42" t="s">
        <v>119</v>
      </c>
      <c r="D19" s="261">
        <f>'12.g'!D19/'12.g'!$R$25</f>
        <v>0</v>
      </c>
      <c r="E19" s="261">
        <f>'12.g'!E19/'12.g'!$R$25</f>
        <v>0</v>
      </c>
      <c r="F19" s="261">
        <f>'12.g'!F19/'12.g'!$R$25</f>
        <v>0</v>
      </c>
      <c r="G19" s="261">
        <f>'12.g'!G19/'12.g'!$R$25</f>
        <v>1.6720567584537215E-4</v>
      </c>
      <c r="H19" s="261">
        <f>'12.g'!H19/'12.g'!$R$25</f>
        <v>0</v>
      </c>
      <c r="I19" s="261">
        <f>'12.g'!I19/'12.g'!$R$25</f>
        <v>5.7466249819633376E-3</v>
      </c>
      <c r="J19" s="261">
        <f>'12.g'!J19/'12.g'!$R$25</f>
        <v>8.3660544214283412E-6</v>
      </c>
      <c r="K19" s="261">
        <f>'12.g'!K19/'12.g'!$R$25</f>
        <v>0</v>
      </c>
      <c r="L19" s="302">
        <f t="shared" si="0"/>
        <v>5.9221967122301379E-3</v>
      </c>
      <c r="M19" s="261">
        <f>'12.g'!M19/'12.g'!$R$25</f>
        <v>2.6700173685409599E-6</v>
      </c>
      <c r="N19" s="261">
        <f>'12.g'!N19/'12.g'!$R$25</f>
        <v>0</v>
      </c>
      <c r="O19" s="261">
        <f>'12.g'!O19/'12.g'!$R$25</f>
        <v>0</v>
      </c>
      <c r="P19" s="302">
        <f t="shared" si="1"/>
        <v>2.6700173685409599E-6</v>
      </c>
      <c r="Q19" s="262">
        <v>0</v>
      </c>
      <c r="R19" s="302">
        <f t="shared" si="2"/>
        <v>5.9248667295986792E-3</v>
      </c>
      <c r="S19" s="153"/>
      <c r="T19" s="153"/>
      <c r="U19" s="153"/>
      <c r="V19" s="153"/>
      <c r="W19" s="153"/>
    </row>
    <row r="20" spans="1:23" s="163" customFormat="1" ht="30" customHeight="1">
      <c r="A20" s="153"/>
      <c r="B20" s="167" t="s">
        <v>11</v>
      </c>
      <c r="C20" s="41" t="s">
        <v>113</v>
      </c>
      <c r="D20" s="259">
        <f>'12.g'!D20/'12.g'!$R$25</f>
        <v>0</v>
      </c>
      <c r="E20" s="259">
        <f>'12.g'!E20/'12.g'!$R$25</f>
        <v>0</v>
      </c>
      <c r="F20" s="259">
        <f>'12.g'!F20/'12.g'!$R$25</f>
        <v>0</v>
      </c>
      <c r="G20" s="259">
        <f>'12.g'!G20/'12.g'!$R$25</f>
        <v>1.7933616658700115E-3</v>
      </c>
      <c r="H20" s="259">
        <f>'12.g'!H20/'12.g'!$R$25</f>
        <v>0</v>
      </c>
      <c r="I20" s="259">
        <f>'12.g'!I20/'12.g'!$R$25</f>
        <v>1.8141785561612264E-2</v>
      </c>
      <c r="J20" s="259">
        <f>'12.g'!J20/'12.g'!$R$25</f>
        <v>4.9856424636096045E-4</v>
      </c>
      <c r="K20" s="259">
        <f>'12.g'!K20/'12.g'!$R$25</f>
        <v>0</v>
      </c>
      <c r="L20" s="302">
        <f t="shared" si="0"/>
        <v>2.0433711473843236E-2</v>
      </c>
      <c r="M20" s="259">
        <f>'12.g'!M20/'12.g'!$R$25</f>
        <v>6.8276165205115324E-4</v>
      </c>
      <c r="N20" s="259">
        <f>'12.g'!N20/'12.g'!$R$25</f>
        <v>0</v>
      </c>
      <c r="O20" s="259">
        <f>'12.g'!O20/'12.g'!$R$25</f>
        <v>0</v>
      </c>
      <c r="P20" s="302">
        <f t="shared" si="1"/>
        <v>6.8276165205115324E-4</v>
      </c>
      <c r="Q20" s="260">
        <v>0</v>
      </c>
      <c r="R20" s="302">
        <f t="shared" si="2"/>
        <v>2.1116473125894389E-2</v>
      </c>
      <c r="S20" s="153"/>
      <c r="T20" s="153"/>
      <c r="U20" s="153"/>
      <c r="V20" s="153"/>
      <c r="W20" s="153"/>
    </row>
    <row r="21" spans="1:23" s="163" customFormat="1" ht="30" customHeight="1">
      <c r="A21" s="153"/>
      <c r="B21" s="140" t="s">
        <v>12</v>
      </c>
      <c r="C21" s="42" t="s">
        <v>113</v>
      </c>
      <c r="D21" s="261">
        <f>'12.g'!D21/'12.g'!$R$25</f>
        <v>0</v>
      </c>
      <c r="E21" s="261">
        <f>'12.g'!E21/'12.g'!$R$25</f>
        <v>0</v>
      </c>
      <c r="F21" s="261">
        <f>'12.g'!F21/'12.g'!$R$25</f>
        <v>5.7850376318387464E-2</v>
      </c>
      <c r="G21" s="261">
        <f>'12.g'!G21/'12.g'!$R$25</f>
        <v>5.2866343897111012E-3</v>
      </c>
      <c r="H21" s="261">
        <f>'12.g'!H21/'12.g'!$R$25</f>
        <v>0</v>
      </c>
      <c r="I21" s="261">
        <f>'12.g'!I21/'12.g'!$R$25</f>
        <v>7.6184495582368728E-2</v>
      </c>
      <c r="J21" s="261">
        <f>'12.g'!J21/'12.g'!$R$25</f>
        <v>0</v>
      </c>
      <c r="K21" s="261">
        <f>'12.g'!K21/'12.g'!$R$25</f>
        <v>0</v>
      </c>
      <c r="L21" s="302">
        <f t="shared" si="0"/>
        <v>0.1393215062904673</v>
      </c>
      <c r="M21" s="261">
        <f>'12.g'!M21/'12.g'!$R$25</f>
        <v>3.1509979166668058E-3</v>
      </c>
      <c r="N21" s="261">
        <f>'12.g'!N21/'12.g'!$R$25</f>
        <v>1.4245242205716579E-3</v>
      </c>
      <c r="O21" s="261">
        <f>'12.g'!O21/'12.g'!$R$25</f>
        <v>4.6992305686320895E-5</v>
      </c>
      <c r="P21" s="302">
        <f t="shared" si="1"/>
        <v>4.6225144429247848E-3</v>
      </c>
      <c r="Q21" s="261">
        <f>'12.g'!Q21/'12.g'!$R$25</f>
        <v>3.6111806908358585E-5</v>
      </c>
      <c r="R21" s="302">
        <f t="shared" si="2"/>
        <v>0.14398013254030043</v>
      </c>
      <c r="S21" s="153"/>
      <c r="T21" s="153"/>
      <c r="U21" s="153"/>
      <c r="V21" s="153"/>
      <c r="W21" s="153"/>
    </row>
    <row r="22" spans="1:23" s="163" customFormat="1" ht="30" customHeight="1">
      <c r="A22" s="153"/>
      <c r="B22" s="167" t="s">
        <v>13</v>
      </c>
      <c r="C22" s="41" t="s">
        <v>120</v>
      </c>
      <c r="D22" s="259">
        <f>'12.g'!D22/'12.g'!$R$25</f>
        <v>0</v>
      </c>
      <c r="E22" s="259">
        <f>'12.g'!E22/'12.g'!$R$25</f>
        <v>0</v>
      </c>
      <c r="F22" s="259">
        <f>'12.g'!F22/'12.g'!$R$25</f>
        <v>0</v>
      </c>
      <c r="G22" s="259">
        <f>'12.g'!G22/'12.g'!$R$25</f>
        <v>0</v>
      </c>
      <c r="H22" s="259">
        <f>'12.g'!H22/'12.g'!$R$25</f>
        <v>0</v>
      </c>
      <c r="I22" s="259">
        <f>'12.g'!I22/'12.g'!$R$25</f>
        <v>3.9886143460528085E-3</v>
      </c>
      <c r="J22" s="259">
        <f>'12.g'!J22/'12.g'!$R$25</f>
        <v>0</v>
      </c>
      <c r="K22" s="259">
        <f>'12.g'!K22/'12.g'!$R$25</f>
        <v>0</v>
      </c>
      <c r="L22" s="302">
        <f t="shared" si="0"/>
        <v>3.9886143460528085E-3</v>
      </c>
      <c r="M22" s="259">
        <f>'12.g'!M22/'12.g'!$R$25</f>
        <v>2.3140150527354988E-6</v>
      </c>
      <c r="N22" s="259">
        <f>'12.g'!N22/'12.g'!$R$25</f>
        <v>0</v>
      </c>
      <c r="O22" s="259">
        <f>'12.g'!O22/'12.g'!$R$25</f>
        <v>0</v>
      </c>
      <c r="P22" s="302">
        <f t="shared" si="1"/>
        <v>2.3140150527354988E-6</v>
      </c>
      <c r="Q22" s="260">
        <v>0</v>
      </c>
      <c r="R22" s="302">
        <f t="shared" si="2"/>
        <v>3.9909283611055443E-3</v>
      </c>
      <c r="S22" s="153"/>
      <c r="T22" s="153"/>
      <c r="U22" s="153"/>
      <c r="V22" s="153"/>
      <c r="W22" s="153"/>
    </row>
    <row r="23" spans="1:23" s="163" customFormat="1" ht="30" customHeight="1">
      <c r="A23" s="153"/>
      <c r="B23" s="140" t="s">
        <v>14</v>
      </c>
      <c r="C23" s="42" t="s">
        <v>121</v>
      </c>
      <c r="D23" s="261">
        <f>'12.g'!D23/'12.g'!$R$25</f>
        <v>4.3174056248496795E-2</v>
      </c>
      <c r="E23" s="261">
        <f>'12.g'!E23/'12.g'!$R$25</f>
        <v>0</v>
      </c>
      <c r="F23" s="261">
        <f>'12.g'!F23/'12.g'!$R$25</f>
        <v>0</v>
      </c>
      <c r="G23" s="261">
        <f>'12.g'!G23/'12.g'!$R$25</f>
        <v>0</v>
      </c>
      <c r="H23" s="261">
        <f>'12.g'!H23/'12.g'!$R$25</f>
        <v>0</v>
      </c>
      <c r="I23" s="261">
        <f>'12.g'!I23/'12.g'!$R$25</f>
        <v>2.1504522165800545E-2</v>
      </c>
      <c r="J23" s="261">
        <f>'12.g'!J23/'12.g'!$R$25</f>
        <v>4.3084290264566441E-3</v>
      </c>
      <c r="K23" s="261">
        <f>'12.g'!K23/'12.g'!$R$25</f>
        <v>0</v>
      </c>
      <c r="L23" s="302">
        <f t="shared" si="0"/>
        <v>6.8987007440753978E-2</v>
      </c>
      <c r="M23" s="261">
        <f>'12.g'!M23/'12.g'!$R$25</f>
        <v>1.0413067737309744E-4</v>
      </c>
      <c r="N23" s="261">
        <f>'12.g'!N23/'12.g'!$R$25</f>
        <v>6.0155491313227828E-3</v>
      </c>
      <c r="O23" s="261">
        <f>'12.g'!O23/'12.g'!$R$25</f>
        <v>0</v>
      </c>
      <c r="P23" s="302">
        <f t="shared" si="1"/>
        <v>6.1196798086958805E-3</v>
      </c>
      <c r="Q23" s="262">
        <v>0</v>
      </c>
      <c r="R23" s="302">
        <f t="shared" si="2"/>
        <v>7.5106687249449855E-2</v>
      </c>
      <c r="S23" s="153"/>
      <c r="T23" s="153"/>
      <c r="U23" s="153"/>
      <c r="V23" s="153"/>
      <c r="W23" s="153"/>
    </row>
    <row r="24" spans="1:23" ht="30" customHeight="1">
      <c r="A24" s="143"/>
      <c r="B24" s="167" t="s">
        <v>15</v>
      </c>
      <c r="C24" s="41" t="s">
        <v>113</v>
      </c>
      <c r="D24" s="259">
        <f>'12.g'!D24/'12.g'!$R$25</f>
        <v>0</v>
      </c>
      <c r="E24" s="259">
        <f>'12.g'!E24/'12.g'!$R$25</f>
        <v>0</v>
      </c>
      <c r="F24" s="259">
        <f>'12.g'!F24/'12.g'!$R$25</f>
        <v>0</v>
      </c>
      <c r="G24" s="259">
        <f>'12.g'!G24/'12.g'!$R$25</f>
        <v>3.5065057136325399E-2</v>
      </c>
      <c r="H24" s="259">
        <f>'12.g'!H24/'12.g'!$R$25</f>
        <v>0</v>
      </c>
      <c r="I24" s="259">
        <f>'12.g'!I24/'12.g'!$R$25</f>
        <v>5.8506619972870058E-2</v>
      </c>
      <c r="J24" s="259">
        <f>'12.g'!J24/'12.g'!$R$25</f>
        <v>2.2051746858093393E-3</v>
      </c>
      <c r="K24" s="259">
        <f>'12.g'!K24/'12.g'!$R$25</f>
        <v>3.5208671454098697E-4</v>
      </c>
      <c r="L24" s="302">
        <f t="shared" si="0"/>
        <v>9.6128938509545778E-2</v>
      </c>
      <c r="M24" s="259">
        <f>'12.g'!M24/'12.g'!$R$25</f>
        <v>6.9684557833417171E-3</v>
      </c>
      <c r="N24" s="259">
        <f>'12.g'!N24/'12.g'!$R$25</f>
        <v>5.9068340341279007E-3</v>
      </c>
      <c r="O24" s="259">
        <f>'12.g'!O24/'12.g'!$R$25</f>
        <v>0</v>
      </c>
      <c r="P24" s="302">
        <f t="shared" si="1"/>
        <v>1.2875289817469618E-2</v>
      </c>
      <c r="Q24" s="260">
        <v>0</v>
      </c>
      <c r="R24" s="302">
        <f t="shared" si="2"/>
        <v>0.1090042283270154</v>
      </c>
      <c r="S24" s="143"/>
      <c r="T24" s="143"/>
      <c r="U24" s="143"/>
      <c r="V24" s="143"/>
      <c r="W24" s="143"/>
    </row>
    <row r="25" spans="1:23" ht="30" customHeight="1">
      <c r="A25" s="143"/>
      <c r="B25" s="409" t="s">
        <v>0</v>
      </c>
      <c r="C25" s="409"/>
      <c r="D25" s="302">
        <f>'12.g'!D25/'12.g'!$R$25</f>
        <v>5.7731631745950557E-2</v>
      </c>
      <c r="E25" s="302">
        <f>'12.g'!E25/'12.g'!$R$25</f>
        <v>1.0130045896244402E-2</v>
      </c>
      <c r="F25" s="302">
        <f>'12.g'!F25/'12.g'!$R$25</f>
        <v>0.11135307435500073</v>
      </c>
      <c r="G25" s="302">
        <f>'12.g'!G25/'12.g'!$R$25</f>
        <v>0.34255772724454248</v>
      </c>
      <c r="H25" s="302">
        <f>'12.g'!H25/'12.g'!$R$25</f>
        <v>2.2072143579938601E-3</v>
      </c>
      <c r="I25" s="302">
        <f>'12.g'!I25/'12.g'!$R$25</f>
        <v>0.40335469334588137</v>
      </c>
      <c r="J25" s="302">
        <f>'12.g'!J25/'12.g'!$R$25</f>
        <v>1.3038229562710314E-2</v>
      </c>
      <c r="K25" s="302">
        <f>'12.g'!K25/'12.g'!$R$25</f>
        <v>2.1113520288785679E-3</v>
      </c>
      <c r="L25" s="302">
        <f t="shared" si="0"/>
        <v>0.94248396853720229</v>
      </c>
      <c r="M25" s="302">
        <f>'12.g'!M25/'12.g'!$R$25</f>
        <v>2.156554486783252E-2</v>
      </c>
      <c r="N25" s="302">
        <f>'12.g'!N25/'12.g'!$R$25</f>
        <v>3.5838012291316598E-2</v>
      </c>
      <c r="O25" s="302">
        <f>'12.g'!O25/'12.g'!$R$25</f>
        <v>7.636249674027146E-5</v>
      </c>
      <c r="P25" s="302">
        <f t="shared" si="1"/>
        <v>5.7479919655889389E-2</v>
      </c>
      <c r="Q25" s="302">
        <f>'12.g'!Q25/'12.g'!$R$25</f>
        <v>3.6111806908358585E-5</v>
      </c>
      <c r="R25" s="302">
        <f t="shared" si="2"/>
        <v>1</v>
      </c>
      <c r="S25" s="143"/>
      <c r="T25" s="143"/>
      <c r="U25" s="143"/>
      <c r="V25" s="143"/>
      <c r="W25" s="143"/>
    </row>
    <row r="26" spans="1:23" ht="30" customHeight="1">
      <c r="A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</row>
    <row r="27" spans="1:23" ht="30" customHeight="1">
      <c r="B27" s="371" t="s">
        <v>334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143"/>
      <c r="T27" s="143"/>
      <c r="U27" s="143"/>
      <c r="V27" s="143"/>
      <c r="W27" s="143"/>
    </row>
    <row r="28" spans="1:23" ht="30" customHeight="1">
      <c r="A28" s="2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</row>
    <row r="29" spans="1:23" ht="60" customHeight="1">
      <c r="A29" s="143"/>
      <c r="B29" s="402" t="s">
        <v>289</v>
      </c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143"/>
      <c r="T29" s="143"/>
      <c r="U29" s="143"/>
      <c r="V29" s="143"/>
      <c r="W29" s="143"/>
    </row>
    <row r="30" spans="1:23" ht="30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</row>
    <row r="31" spans="1:23" ht="30" customHeight="1">
      <c r="A31" s="143"/>
      <c r="B31" s="393" t="s">
        <v>104</v>
      </c>
      <c r="C31" s="374" t="s">
        <v>112</v>
      </c>
      <c r="D31" s="391" t="s">
        <v>37</v>
      </c>
      <c r="E31" s="391"/>
      <c r="F31" s="391"/>
      <c r="G31" s="391"/>
      <c r="H31" s="391"/>
      <c r="I31" s="391"/>
      <c r="J31" s="391"/>
      <c r="K31" s="391"/>
      <c r="L31" s="391"/>
      <c r="M31" s="374" t="s">
        <v>72</v>
      </c>
      <c r="N31" s="374"/>
      <c r="O31" s="374"/>
      <c r="P31" s="374"/>
      <c r="Q31" s="393" t="s">
        <v>38</v>
      </c>
      <c r="R31" s="393" t="s">
        <v>20</v>
      </c>
      <c r="S31" s="143"/>
      <c r="T31" s="143"/>
      <c r="U31" s="143"/>
      <c r="V31" s="143"/>
      <c r="W31" s="143"/>
    </row>
    <row r="32" spans="1:23" ht="30" customHeight="1">
      <c r="B32" s="393"/>
      <c r="C32" s="374"/>
      <c r="D32" s="330" t="s">
        <v>100</v>
      </c>
      <c r="E32" s="330" t="s">
        <v>39</v>
      </c>
      <c r="F32" s="330" t="s">
        <v>29</v>
      </c>
      <c r="G32" s="329" t="s">
        <v>156</v>
      </c>
      <c r="H32" s="329" t="s">
        <v>157</v>
      </c>
      <c r="I32" s="329" t="s">
        <v>158</v>
      </c>
      <c r="J32" s="329" t="s">
        <v>159</v>
      </c>
      <c r="K32" s="329" t="s">
        <v>160</v>
      </c>
      <c r="L32" s="330" t="s">
        <v>107</v>
      </c>
      <c r="M32" s="329" t="s">
        <v>76</v>
      </c>
      <c r="N32" s="329" t="s">
        <v>161</v>
      </c>
      <c r="O32" s="329" t="s">
        <v>162</v>
      </c>
      <c r="P32" s="330" t="s">
        <v>107</v>
      </c>
      <c r="Q32" s="393"/>
      <c r="R32" s="399"/>
    </row>
    <row r="33" spans="2:18" ht="30" customHeight="1">
      <c r="B33" s="167" t="s">
        <v>1</v>
      </c>
      <c r="C33" s="41" t="s">
        <v>113</v>
      </c>
      <c r="D33" s="168">
        <f>+'12.g'!D10/'12.g'!$R10</f>
        <v>0</v>
      </c>
      <c r="E33" s="168">
        <f>+'12.g'!E10/'12.g'!$R10</f>
        <v>0</v>
      </c>
      <c r="F33" s="168">
        <f>+'12.g'!F10/'12.g'!$R10</f>
        <v>0</v>
      </c>
      <c r="G33" s="168">
        <f>+'12.g'!G10/'12.g'!$R10</f>
        <v>4.3499858324997497E-2</v>
      </c>
      <c r="H33" s="168">
        <f>+'12.g'!H10/'12.g'!$R10</f>
        <v>0</v>
      </c>
      <c r="I33" s="168">
        <f>+'12.g'!I10/'12.g'!$R10</f>
        <v>0.92473319436699108</v>
      </c>
      <c r="J33" s="168">
        <f>+'12.g'!J10/'12.g'!$R10</f>
        <v>3.9865326316051962E-3</v>
      </c>
      <c r="K33" s="168">
        <f>+'12.g'!K10/'12.g'!$R10</f>
        <v>0</v>
      </c>
      <c r="L33" s="169">
        <f>+'12.g'!L10/'12.g'!$R10</f>
        <v>0.97221958532359387</v>
      </c>
      <c r="M33" s="168">
        <f>+'12.g'!M10/'12.g'!$R10</f>
        <v>2.7780414676406136E-2</v>
      </c>
      <c r="N33" s="168">
        <f>+'12.g'!N10/'12.g'!$R10</f>
        <v>0</v>
      </c>
      <c r="O33" s="168">
        <f>+'12.g'!O10/'12.g'!$R10</f>
        <v>0</v>
      </c>
      <c r="P33" s="169">
        <f>+'12.g'!P10/'12.g'!$R10</f>
        <v>2.7780414676406136E-2</v>
      </c>
      <c r="Q33" s="169">
        <f>+'12.g'!Q10/'12.g'!$R10</f>
        <v>0</v>
      </c>
      <c r="R33" s="169">
        <f>+'12.g'!R10/'12.g'!$R10</f>
        <v>1</v>
      </c>
    </row>
    <row r="34" spans="2:18" ht="30" customHeight="1">
      <c r="B34" s="140" t="s">
        <v>2</v>
      </c>
      <c r="C34" s="42" t="s">
        <v>114</v>
      </c>
      <c r="D34" s="159">
        <f>+'12.g'!D11/'12.g'!$R11</f>
        <v>0</v>
      </c>
      <c r="E34" s="159">
        <f>+'12.g'!E11/'12.g'!$R11</f>
        <v>0</v>
      </c>
      <c r="F34" s="159">
        <f>+'12.g'!F11/'12.g'!$R11</f>
        <v>0</v>
      </c>
      <c r="G34" s="159">
        <f>+'12.g'!G11/'12.g'!$R11</f>
        <v>0.30474790375577171</v>
      </c>
      <c r="H34" s="159">
        <f>+'12.g'!H11/'12.g'!$R11</f>
        <v>0</v>
      </c>
      <c r="I34" s="159">
        <f>+'12.g'!I11/'12.g'!$R11</f>
        <v>0.6151180910428401</v>
      </c>
      <c r="J34" s="159">
        <f>+'12.g'!J11/'12.g'!$R11</f>
        <v>8.0134005201388192E-2</v>
      </c>
      <c r="K34" s="159">
        <f>+'12.g'!K11/'12.g'!$R11</f>
        <v>0</v>
      </c>
      <c r="L34" s="170">
        <f>+'12.g'!L11/'12.g'!$R11</f>
        <v>1</v>
      </c>
      <c r="M34" s="159">
        <f>+'12.g'!M11/'12.g'!$R11</f>
        <v>0</v>
      </c>
      <c r="N34" s="159">
        <f>+'12.g'!N11/'12.g'!$R11</f>
        <v>0</v>
      </c>
      <c r="O34" s="159">
        <f>+'12.g'!O11/'12.g'!$R11</f>
        <v>0</v>
      </c>
      <c r="P34" s="170">
        <f>+'12.g'!P11/'12.g'!$R11</f>
        <v>0</v>
      </c>
      <c r="Q34" s="170">
        <f>+'12.g'!Q11/'12.g'!$R11</f>
        <v>0</v>
      </c>
      <c r="R34" s="170">
        <f>+'12.g'!R11/'12.g'!$R11</f>
        <v>1</v>
      </c>
    </row>
    <row r="35" spans="2:18" ht="30" customHeight="1">
      <c r="B35" s="167" t="s">
        <v>3</v>
      </c>
      <c r="C35" s="41" t="s">
        <v>115</v>
      </c>
      <c r="D35" s="168">
        <f>+'12.g'!D12/'12.g'!$R12</f>
        <v>0</v>
      </c>
      <c r="E35" s="168">
        <f>+'12.g'!E12/'12.g'!$R12</f>
        <v>0</v>
      </c>
      <c r="F35" s="168">
        <f>+'12.g'!F12/'12.g'!$R12</f>
        <v>1.9541110402887991E-2</v>
      </c>
      <c r="G35" s="168">
        <f>+'12.g'!G12/'12.g'!$R12</f>
        <v>0</v>
      </c>
      <c r="H35" s="168">
        <f>+'12.g'!H12/'12.g'!$R12</f>
        <v>2.4170550523272927E-2</v>
      </c>
      <c r="I35" s="168">
        <f>+'12.g'!I12/'12.g'!$R12</f>
        <v>0.83622073950189169</v>
      </c>
      <c r="J35" s="168">
        <f>+'12.g'!J12/'12.g'!$R12</f>
        <v>0</v>
      </c>
      <c r="K35" s="168">
        <f>+'12.g'!K12/'12.g'!$R12</f>
        <v>0</v>
      </c>
      <c r="L35" s="169">
        <f>+'12.g'!L12/'12.g'!$R12</f>
        <v>0.87993240042805265</v>
      </c>
      <c r="M35" s="168">
        <f>+'12.g'!M12/'12.g'!$R12</f>
        <v>9.9840942183653303E-2</v>
      </c>
      <c r="N35" s="168">
        <f>+'12.g'!N12/'12.g'!$R12</f>
        <v>1.9905033127298882E-2</v>
      </c>
      <c r="O35" s="168">
        <f>+'12.g'!O12/'12.g'!$R12</f>
        <v>3.2162426099516397E-4</v>
      </c>
      <c r="P35" s="169">
        <f>+'12.g'!P12/'12.g'!$R12</f>
        <v>0.12006759957194735</v>
      </c>
      <c r="Q35" s="169">
        <f>+'12.g'!Q12/'12.g'!$R12</f>
        <v>0</v>
      </c>
      <c r="R35" s="169">
        <f>+'12.g'!R12/'12.g'!$R12</f>
        <v>1</v>
      </c>
    </row>
    <row r="36" spans="2:18" ht="30" customHeight="1">
      <c r="B36" s="140" t="s">
        <v>4</v>
      </c>
      <c r="C36" s="42" t="s">
        <v>116</v>
      </c>
      <c r="D36" s="159">
        <f>+'12.g'!D13/'12.g'!$R13</f>
        <v>0</v>
      </c>
      <c r="E36" s="159">
        <f>+'12.g'!E13/'12.g'!$R13</f>
        <v>0.16335021302105018</v>
      </c>
      <c r="F36" s="159">
        <f>+'12.g'!F13/'12.g'!$R13</f>
        <v>2.1139945860130641E-2</v>
      </c>
      <c r="G36" s="159">
        <f>+'12.g'!G13/'12.g'!$R13</f>
        <v>0.68355017500689463</v>
      </c>
      <c r="H36" s="159">
        <f>+'12.g'!H13/'12.g'!$R13</f>
        <v>0</v>
      </c>
      <c r="I36" s="159">
        <f>+'12.g'!I13/'12.g'!$R13</f>
        <v>7.7710517876151394E-2</v>
      </c>
      <c r="J36" s="159">
        <f>+'12.g'!J13/'12.g'!$R13</f>
        <v>0</v>
      </c>
      <c r="K36" s="159">
        <f>+'12.g'!K13/'12.g'!$R13</f>
        <v>0</v>
      </c>
      <c r="L36" s="170">
        <f>+'12.g'!L13/'12.g'!$R13</f>
        <v>0.94575085176422691</v>
      </c>
      <c r="M36" s="159">
        <f>+'12.g'!M13/'12.g'!$R13</f>
        <v>0</v>
      </c>
      <c r="N36" s="159">
        <f>+'12.g'!N13/'12.g'!$R13</f>
        <v>5.4249148235773127E-2</v>
      </c>
      <c r="O36" s="159">
        <f>+'12.g'!O13/'12.g'!$R13</f>
        <v>0</v>
      </c>
      <c r="P36" s="170">
        <f>+'12.g'!P13/'12.g'!$R13</f>
        <v>5.4249148235773127E-2</v>
      </c>
      <c r="Q36" s="170">
        <f>+'12.g'!Q13/'12.g'!$R13</f>
        <v>0</v>
      </c>
      <c r="R36" s="170">
        <f>+'12.g'!R13/'12.g'!$R13</f>
        <v>1</v>
      </c>
    </row>
    <row r="37" spans="2:18" ht="30" customHeight="1">
      <c r="B37" s="167" t="s">
        <v>5</v>
      </c>
      <c r="C37" s="41" t="s">
        <v>117</v>
      </c>
      <c r="D37" s="168">
        <f>+'12.g'!D14/'12.g'!$R14</f>
        <v>0</v>
      </c>
      <c r="E37" s="168">
        <f>+'12.g'!E14/'12.g'!$R14</f>
        <v>0</v>
      </c>
      <c r="F37" s="168">
        <f>+'12.g'!F14/'12.g'!$R14</f>
        <v>0</v>
      </c>
      <c r="G37" s="168">
        <f>+'12.g'!G14/'12.g'!$R14</f>
        <v>0.83797247680355968</v>
      </c>
      <c r="H37" s="168">
        <f>+'12.g'!H14/'12.g'!$R14</f>
        <v>0</v>
      </c>
      <c r="I37" s="168">
        <f>+'12.g'!I14/'12.g'!$R14</f>
        <v>8.9590098803609297E-2</v>
      </c>
      <c r="J37" s="168">
        <f>+'12.g'!J14/'12.g'!$R14</f>
        <v>1.778171448954529E-3</v>
      </c>
      <c r="K37" s="168">
        <f>+'12.g'!K14/'12.g'!$R14</f>
        <v>0</v>
      </c>
      <c r="L37" s="169">
        <f>+'12.g'!L14/'12.g'!$R14</f>
        <v>0.92934074705612357</v>
      </c>
      <c r="M37" s="168">
        <f>+'12.g'!M14/'12.g'!$R14</f>
        <v>3.5800557063029876E-4</v>
      </c>
      <c r="N37" s="168">
        <f>+'12.g'!N14/'12.g'!$R14</f>
        <v>7.0301247373246181E-2</v>
      </c>
      <c r="O37" s="168">
        <f>+'12.g'!O14/'12.g'!$R14</f>
        <v>0</v>
      </c>
      <c r="P37" s="169">
        <f>+'12.g'!P14/'12.g'!$R14</f>
        <v>7.0659252943876483E-2</v>
      </c>
      <c r="Q37" s="169">
        <f>+'12.g'!Q14/'12.g'!$R14</f>
        <v>0</v>
      </c>
      <c r="R37" s="169">
        <f>+'12.g'!R14/'12.g'!$R14</f>
        <v>1</v>
      </c>
    </row>
    <row r="38" spans="2:18" ht="30" customHeight="1">
      <c r="B38" s="140" t="s">
        <v>6</v>
      </c>
      <c r="C38" s="42" t="s">
        <v>113</v>
      </c>
      <c r="D38" s="159">
        <f>+'12.g'!D15/'12.g'!$R15</f>
        <v>0</v>
      </c>
      <c r="E38" s="159">
        <f>+'12.g'!E15/'12.g'!$R15</f>
        <v>0</v>
      </c>
      <c r="F38" s="159">
        <f>+'12.g'!F15/'12.g'!$R15</f>
        <v>0</v>
      </c>
      <c r="G38" s="159">
        <f>+'12.g'!G15/'12.g'!$R15</f>
        <v>2.7255709472107825E-2</v>
      </c>
      <c r="H38" s="159">
        <f>+'12.g'!H15/'12.g'!$R15</f>
        <v>0</v>
      </c>
      <c r="I38" s="159">
        <f>+'12.g'!I15/'12.g'!$R15</f>
        <v>0.72242605765630852</v>
      </c>
      <c r="J38" s="159">
        <f>+'12.g'!J15/'12.g'!$R15</f>
        <v>0.11456383377012355</v>
      </c>
      <c r="K38" s="159">
        <f>+'12.g'!K15/'12.g'!$R15</f>
        <v>0.13575439910146012</v>
      </c>
      <c r="L38" s="170">
        <f>+'12.g'!L15/'12.g'!$R15</f>
        <v>1</v>
      </c>
      <c r="M38" s="159">
        <f>+'12.g'!M15/'12.g'!$R15</f>
        <v>0</v>
      </c>
      <c r="N38" s="159">
        <f>+'12.g'!N15/'12.g'!$R15</f>
        <v>0</v>
      </c>
      <c r="O38" s="159">
        <f>+'12.g'!O15/'12.g'!$R15</f>
        <v>0</v>
      </c>
      <c r="P38" s="170">
        <f>+'12.g'!P15/'12.g'!$R15</f>
        <v>0</v>
      </c>
      <c r="Q38" s="170">
        <f>+'12.g'!Q15/'12.g'!$R15</f>
        <v>0</v>
      </c>
      <c r="R38" s="170">
        <f>+'12.g'!R15/'12.g'!$R15</f>
        <v>1</v>
      </c>
    </row>
    <row r="39" spans="2:18" ht="30" customHeight="1">
      <c r="B39" s="167" t="s">
        <v>7</v>
      </c>
      <c r="C39" s="41" t="s">
        <v>117</v>
      </c>
      <c r="D39" s="168">
        <f>+'12.g'!D16/'12.g'!$R16</f>
        <v>0</v>
      </c>
      <c r="E39" s="168">
        <f>+'12.g'!E16/'12.g'!$R16</f>
        <v>0</v>
      </c>
      <c r="F39" s="168">
        <f>+'12.g'!F16/'12.g'!$R16</f>
        <v>0</v>
      </c>
      <c r="G39" s="168">
        <f>+'12.g'!G16/'12.g'!$R16</f>
        <v>0</v>
      </c>
      <c r="H39" s="168">
        <f>+'12.g'!H16/'12.g'!$R16</f>
        <v>0</v>
      </c>
      <c r="I39" s="168">
        <f>+'12.g'!I16/'12.g'!$R16</f>
        <v>0.97162050991354576</v>
      </c>
      <c r="J39" s="168">
        <f>+'12.g'!J16/'12.g'!$R16</f>
        <v>0</v>
      </c>
      <c r="K39" s="168">
        <f>+'12.g'!K16/'12.g'!$R16</f>
        <v>0</v>
      </c>
      <c r="L39" s="169">
        <f>+'12.g'!L16/'12.g'!$R16</f>
        <v>0.97162050991354576</v>
      </c>
      <c r="M39" s="168">
        <f>+'12.g'!M16/'12.g'!$R16</f>
        <v>2.8379490086454264E-2</v>
      </c>
      <c r="N39" s="168">
        <f>+'12.g'!N16/'12.g'!$R16</f>
        <v>0</v>
      </c>
      <c r="O39" s="168">
        <f>+'12.g'!O16/'12.g'!$R16</f>
        <v>0</v>
      </c>
      <c r="P39" s="169">
        <f>+'12.g'!P16/'12.g'!$R16</f>
        <v>2.8379490086454264E-2</v>
      </c>
      <c r="Q39" s="169">
        <f>+'12.g'!Q16/'12.g'!$R16</f>
        <v>0</v>
      </c>
      <c r="R39" s="169">
        <f>+'12.g'!R16/'12.g'!$R16</f>
        <v>1</v>
      </c>
    </row>
    <row r="40" spans="2:18" ht="30" customHeight="1">
      <c r="B40" s="140" t="s">
        <v>8</v>
      </c>
      <c r="C40" s="42" t="s">
        <v>117</v>
      </c>
      <c r="D40" s="159">
        <f>+'12.g'!D17/'12.g'!$R17</f>
        <v>0</v>
      </c>
      <c r="E40" s="159">
        <f>+'12.g'!E17/'12.g'!$R17</f>
        <v>0</v>
      </c>
      <c r="F40" s="159">
        <f>+'12.g'!F17/'12.g'!$R17</f>
        <v>0</v>
      </c>
      <c r="G40" s="159">
        <f>+'12.g'!G17/'12.g'!$R17</f>
        <v>0</v>
      </c>
      <c r="H40" s="159">
        <f>+'12.g'!H17/'12.g'!$R17</f>
        <v>0</v>
      </c>
      <c r="I40" s="159">
        <f>+'12.g'!I17/'12.g'!$R17</f>
        <v>0.96530061967298142</v>
      </c>
      <c r="J40" s="159">
        <f>+'12.g'!J17/'12.g'!$R17</f>
        <v>3.4699380327018609E-2</v>
      </c>
      <c r="K40" s="159">
        <f>+'12.g'!K17/'12.g'!$R17</f>
        <v>0</v>
      </c>
      <c r="L40" s="170">
        <f>+'12.g'!L17/'12.g'!$R17</f>
        <v>1</v>
      </c>
      <c r="M40" s="159">
        <f>+'12.g'!M17/'12.g'!$R17</f>
        <v>0</v>
      </c>
      <c r="N40" s="159">
        <f>+'12.g'!N17/'12.g'!$R17</f>
        <v>0</v>
      </c>
      <c r="O40" s="159">
        <f>+'12.g'!O17/'12.g'!$R17</f>
        <v>0</v>
      </c>
      <c r="P40" s="170">
        <f>+'12.g'!P17/'12.g'!$R17</f>
        <v>0</v>
      </c>
      <c r="Q40" s="170">
        <f>+'12.g'!Q17/'12.g'!$R17</f>
        <v>0</v>
      </c>
      <c r="R40" s="170">
        <f>+'12.g'!R17/'12.g'!$R17</f>
        <v>1</v>
      </c>
    </row>
    <row r="41" spans="2:18" ht="30" customHeight="1">
      <c r="B41" s="167" t="s">
        <v>9</v>
      </c>
      <c r="C41" s="41" t="s">
        <v>118</v>
      </c>
      <c r="D41" s="168">
        <f>+'12.g'!D18/'12.g'!$R18</f>
        <v>0.11771377610840821</v>
      </c>
      <c r="E41" s="168">
        <f>+'12.g'!E18/'12.g'!$R18</f>
        <v>0</v>
      </c>
      <c r="F41" s="168">
        <f>+'12.g'!F18/'12.g'!$R18</f>
        <v>0.40759731397565746</v>
      </c>
      <c r="G41" s="168">
        <f>+'12.g'!G18/'12.g'!$R18</f>
        <v>0.28749942786541555</v>
      </c>
      <c r="H41" s="168">
        <f>+'12.g'!H18/'12.g'!$R18</f>
        <v>0</v>
      </c>
      <c r="I41" s="168">
        <f>+'12.g'!I18/'12.g'!$R18</f>
        <v>0.18718948205051883</v>
      </c>
      <c r="J41" s="168">
        <f>+'12.g'!J18/'12.g'!$R18</f>
        <v>0</v>
      </c>
      <c r="K41" s="168">
        <f>+'12.g'!K18/'12.g'!$R18</f>
        <v>0</v>
      </c>
      <c r="L41" s="169">
        <f>+'12.g'!L18/'12.g'!$R18</f>
        <v>1</v>
      </c>
      <c r="M41" s="168">
        <f>+'12.g'!M18/'12.g'!$R18</f>
        <v>0</v>
      </c>
      <c r="N41" s="168">
        <f>+'12.g'!N18/'12.g'!$R18</f>
        <v>0</v>
      </c>
      <c r="O41" s="168">
        <f>+'12.g'!O18/'12.g'!$R18</f>
        <v>0</v>
      </c>
      <c r="P41" s="169">
        <f>+'12.g'!P18/'12.g'!$R18</f>
        <v>0</v>
      </c>
      <c r="Q41" s="169">
        <f>+'12.g'!Q18/'12.g'!$R18</f>
        <v>0</v>
      </c>
      <c r="R41" s="169">
        <f>+'12.g'!R18/'12.g'!$R18</f>
        <v>1</v>
      </c>
    </row>
    <row r="42" spans="2:18" ht="30" customHeight="1">
      <c r="B42" s="140" t="s">
        <v>10</v>
      </c>
      <c r="C42" s="42" t="s">
        <v>119</v>
      </c>
      <c r="D42" s="159">
        <f>+'12.g'!D19/'12.g'!$R19</f>
        <v>0</v>
      </c>
      <c r="E42" s="159">
        <f>+'12.g'!E19/'12.g'!$R19</f>
        <v>0</v>
      </c>
      <c r="F42" s="159">
        <f>+'12.g'!F19/'12.g'!$R19</f>
        <v>0</v>
      </c>
      <c r="G42" s="159">
        <f>+'12.g'!G19/'12.g'!$R19</f>
        <v>2.8221002003313893E-2</v>
      </c>
      <c r="H42" s="159">
        <f>+'12.g'!H19/'12.g'!$R19</f>
        <v>0</v>
      </c>
      <c r="I42" s="159">
        <f>+'12.g'!I19/'12.g'!$R19</f>
        <v>0.96991632794963911</v>
      </c>
      <c r="J42" s="159">
        <f>+'12.g'!J19/'12.g'!$R19</f>
        <v>1.412024067922793E-3</v>
      </c>
      <c r="K42" s="159">
        <f>+'12.g'!K19/'12.g'!$R19</f>
        <v>0</v>
      </c>
      <c r="L42" s="170">
        <f>+'12.g'!L19/'12.g'!$R19</f>
        <v>0.99954935402087575</v>
      </c>
      <c r="M42" s="159">
        <f>+'12.g'!M19/'12.g'!$R19</f>
        <v>4.506459791242957E-4</v>
      </c>
      <c r="N42" s="159">
        <f>+'12.g'!N19/'12.g'!$R19</f>
        <v>0</v>
      </c>
      <c r="O42" s="159">
        <f>+'12.g'!O19/'12.g'!$R19</f>
        <v>0</v>
      </c>
      <c r="P42" s="170">
        <f>+'12.g'!P19/'12.g'!$R19</f>
        <v>4.506459791242957E-4</v>
      </c>
      <c r="Q42" s="170">
        <f>+'12.g'!Q19/'12.g'!$R19</f>
        <v>0</v>
      </c>
      <c r="R42" s="170">
        <f>+'12.g'!R19/'12.g'!$R19</f>
        <v>1</v>
      </c>
    </row>
    <row r="43" spans="2:18" ht="30" customHeight="1">
      <c r="B43" s="167" t="s">
        <v>11</v>
      </c>
      <c r="C43" s="41" t="s">
        <v>113</v>
      </c>
      <c r="D43" s="168">
        <f>+'12.g'!D20/'12.g'!$R20</f>
        <v>0</v>
      </c>
      <c r="E43" s="168">
        <f>+'12.g'!E20/'12.g'!$R20</f>
        <v>0</v>
      </c>
      <c r="F43" s="168">
        <f>+'12.g'!F20/'12.g'!$R20</f>
        <v>0</v>
      </c>
      <c r="G43" s="168">
        <f>+'12.g'!G20/'12.g'!$R20</f>
        <v>8.4927139829561557E-2</v>
      </c>
      <c r="H43" s="168">
        <f>+'12.g'!H20/'12.g'!$R20</f>
        <v>0</v>
      </c>
      <c r="I43" s="168">
        <f>+'12.g'!I20/'12.g'!$R20</f>
        <v>0.85912952667108189</v>
      </c>
      <c r="J43" s="168">
        <f>+'12.g'!J20/'12.g'!$R20</f>
        <v>2.3610204383495686E-2</v>
      </c>
      <c r="K43" s="168">
        <f>+'12.g'!K20/'12.g'!$R20</f>
        <v>0</v>
      </c>
      <c r="L43" s="169">
        <f>+'12.g'!L20/'12.g'!$R20</f>
        <v>0.96766687088413894</v>
      </c>
      <c r="M43" s="168">
        <f>+'12.g'!M20/'12.g'!$R20</f>
        <v>3.2333129115861052E-2</v>
      </c>
      <c r="N43" s="168">
        <f>+'12.g'!N20/'12.g'!$R20</f>
        <v>0</v>
      </c>
      <c r="O43" s="168">
        <f>+'12.g'!O20/'12.g'!$R20</f>
        <v>0</v>
      </c>
      <c r="P43" s="169">
        <f>+'12.g'!P20/'12.g'!$R20</f>
        <v>3.2333129115861052E-2</v>
      </c>
      <c r="Q43" s="169">
        <f>+'12.g'!Q20/'12.g'!$R20</f>
        <v>0</v>
      </c>
      <c r="R43" s="169">
        <f>+'12.g'!R20/'12.g'!$R20</f>
        <v>1</v>
      </c>
    </row>
    <row r="44" spans="2:18" ht="30" customHeight="1">
      <c r="B44" s="140" t="s">
        <v>12</v>
      </c>
      <c r="C44" s="42" t="s">
        <v>113</v>
      </c>
      <c r="D44" s="159">
        <f>+'12.g'!D21/'12.g'!$R21</f>
        <v>0</v>
      </c>
      <c r="E44" s="159">
        <f>+'12.g'!E21/'12.g'!$R21</f>
        <v>0</v>
      </c>
      <c r="F44" s="159">
        <f>+'12.g'!F21/'12.g'!$R21</f>
        <v>0.40179415935872254</v>
      </c>
      <c r="G44" s="159">
        <f>+'12.g'!G21/'12.g'!$R21</f>
        <v>3.6717804716781717E-2</v>
      </c>
      <c r="H44" s="159">
        <f>+'12.g'!H21/'12.g'!$R21</f>
        <v>0</v>
      </c>
      <c r="I44" s="159">
        <f>+'12.g'!I21/'12.g'!$R21</f>
        <v>0.52913200063240995</v>
      </c>
      <c r="J44" s="159">
        <f>+'12.g'!J21/'12.g'!$R21</f>
        <v>0</v>
      </c>
      <c r="K44" s="159">
        <f>+'12.g'!K21/'12.g'!$R21</f>
        <v>0</v>
      </c>
      <c r="L44" s="170">
        <f>+'12.g'!L21/'12.g'!$R21</f>
        <v>0.96764396470791414</v>
      </c>
      <c r="M44" s="159">
        <f>+'12.g'!M21/'12.g'!$R21</f>
        <v>2.1884949409841894E-2</v>
      </c>
      <c r="N44" s="159">
        <f>+'12.g'!N21/'12.g'!$R21</f>
        <v>9.8938943549932452E-3</v>
      </c>
      <c r="O44" s="159">
        <f>+'12.g'!O21/'12.g'!$R21</f>
        <v>3.2638048637139306E-4</v>
      </c>
      <c r="P44" s="170">
        <f>+'12.g'!P21/'12.g'!$R21</f>
        <v>3.2105224251206529E-2</v>
      </c>
      <c r="Q44" s="159">
        <f>+'12.g'!Q21/'12.g'!$R21</f>
        <v>2.5081104087920452E-4</v>
      </c>
      <c r="R44" s="170">
        <f>+'12.g'!R21/'12.g'!$R21</f>
        <v>1</v>
      </c>
    </row>
    <row r="45" spans="2:18" ht="30" customHeight="1">
      <c r="B45" s="167" t="s">
        <v>13</v>
      </c>
      <c r="C45" s="41" t="s">
        <v>120</v>
      </c>
      <c r="D45" s="168">
        <f>+'12.g'!D22/'12.g'!$R22</f>
        <v>0</v>
      </c>
      <c r="E45" s="168">
        <f>+'12.g'!E22/'12.g'!$R22</f>
        <v>0</v>
      </c>
      <c r="F45" s="168">
        <f>+'12.g'!F22/'12.g'!$R22</f>
        <v>0</v>
      </c>
      <c r="G45" s="168">
        <f>+'12.g'!G22/'12.g'!$R22</f>
        <v>0</v>
      </c>
      <c r="H45" s="168">
        <f>+'12.g'!H22/'12.g'!$R22</f>
        <v>0</v>
      </c>
      <c r="I45" s="168">
        <f>+'12.g'!I22/'12.g'!$R22</f>
        <v>0.99942018126025833</v>
      </c>
      <c r="J45" s="168">
        <f>+'12.g'!J22/'12.g'!$R22</f>
        <v>0</v>
      </c>
      <c r="K45" s="168">
        <f>+'12.g'!K22/'12.g'!$R22</f>
        <v>0</v>
      </c>
      <c r="L45" s="169">
        <f>+'12.g'!L22/'12.g'!$R22</f>
        <v>0.99942018126025833</v>
      </c>
      <c r="M45" s="168">
        <f>+'12.g'!M22/'12.g'!$R22</f>
        <v>5.7981873974166848E-4</v>
      </c>
      <c r="N45" s="168">
        <f>+'12.g'!N22/'12.g'!$R22</f>
        <v>0</v>
      </c>
      <c r="O45" s="168">
        <f>+'12.g'!O22/'12.g'!$R22</f>
        <v>0</v>
      </c>
      <c r="P45" s="169">
        <f>+'12.g'!P22/'12.g'!$R22</f>
        <v>5.7981873974166848E-4</v>
      </c>
      <c r="Q45" s="169">
        <f>+'12.g'!Q22/'12.g'!$R22</f>
        <v>0</v>
      </c>
      <c r="R45" s="169">
        <f>+'12.g'!R22/'12.g'!$R22</f>
        <v>1</v>
      </c>
    </row>
    <row r="46" spans="2:18" ht="30" customHeight="1">
      <c r="B46" s="140" t="s">
        <v>14</v>
      </c>
      <c r="C46" s="42" t="s">
        <v>121</v>
      </c>
      <c r="D46" s="159">
        <f>+'12.g'!D23/'12.g'!$R23</f>
        <v>0.57483638048239216</v>
      </c>
      <c r="E46" s="159">
        <f>+'12.g'!E23/'12.g'!$R23</f>
        <v>0</v>
      </c>
      <c r="F46" s="159">
        <f>+'12.g'!F23/'12.g'!$R23</f>
        <v>0</v>
      </c>
      <c r="G46" s="159">
        <f>+'12.g'!G23/'12.g'!$R23</f>
        <v>0</v>
      </c>
      <c r="H46" s="159">
        <f>+'12.g'!H23/'12.g'!$R23</f>
        <v>0</v>
      </c>
      <c r="I46" s="159">
        <f>+'12.g'!I23/'12.g'!$R23</f>
        <v>0.28631967343171649</v>
      </c>
      <c r="J46" s="159">
        <f>+'12.g'!J23/'12.g'!$R23</f>
        <v>5.7364120083570898E-2</v>
      </c>
      <c r="K46" s="159">
        <f>+'12.g'!K23/'12.g'!$R23</f>
        <v>0</v>
      </c>
      <c r="L46" s="170">
        <f>+'12.g'!L23/'12.g'!$R23</f>
        <v>0.9185201739976796</v>
      </c>
      <c r="M46" s="159">
        <f>+'12.g'!M23/'12.g'!$R23</f>
        <v>1.3864368298824176E-3</v>
      </c>
      <c r="N46" s="159">
        <f>+'12.g'!N23/'12.g'!$R23</f>
        <v>8.009338917243812E-2</v>
      </c>
      <c r="O46" s="159">
        <f>+'12.g'!O23/'12.g'!$R23</f>
        <v>0</v>
      </c>
      <c r="P46" s="170">
        <f>+'12.g'!P23/'12.g'!$R23</f>
        <v>8.1479826002320538E-2</v>
      </c>
      <c r="Q46" s="170">
        <f>+'12.g'!Q23/'12.g'!$R23</f>
        <v>0</v>
      </c>
      <c r="R46" s="170">
        <f>+'12.g'!R23/'12.g'!$R23</f>
        <v>1</v>
      </c>
    </row>
    <row r="47" spans="2:18" ht="30" customHeight="1">
      <c r="B47" s="167" t="s">
        <v>15</v>
      </c>
      <c r="C47" s="41" t="s">
        <v>113</v>
      </c>
      <c r="D47" s="168">
        <f>+'12.g'!D24/'12.g'!$R24</f>
        <v>0</v>
      </c>
      <c r="E47" s="168">
        <f>+'12.g'!E24/'12.g'!$R24</f>
        <v>0</v>
      </c>
      <c r="F47" s="168">
        <f>+'12.g'!F24/'12.g'!$R24</f>
        <v>0</v>
      </c>
      <c r="G47" s="168">
        <f>+'12.g'!G24/'12.g'!$R24</f>
        <v>0.32168529307991017</v>
      </c>
      <c r="H47" s="168">
        <f>+'12.g'!H24/'12.g'!$R24</f>
        <v>0</v>
      </c>
      <c r="I47" s="168">
        <f>+'12.g'!I24/'12.g'!$R24</f>
        <v>0.53673716029940366</v>
      </c>
      <c r="J47" s="168">
        <f>+'12.g'!J24/'12.g'!$R24</f>
        <v>2.0230175651478034E-2</v>
      </c>
      <c r="K47" s="168">
        <f>+'12.g'!K24/'12.g'!$R24</f>
        <v>3.2300280451939721E-3</v>
      </c>
      <c r="L47" s="169">
        <f>+'12.g'!L24/'12.g'!$R24</f>
        <v>0.88188265707598579</v>
      </c>
      <c r="M47" s="168">
        <f>+'12.g'!M24/'12.g'!$R24</f>
        <v>6.3928307096823581E-2</v>
      </c>
      <c r="N47" s="168">
        <f>+'12.g'!N24/'12.g'!$R24</f>
        <v>5.418903582719059E-2</v>
      </c>
      <c r="O47" s="168">
        <f>+'12.g'!O24/'12.g'!$R24</f>
        <v>0</v>
      </c>
      <c r="P47" s="169">
        <f>+'12.g'!P24/'12.g'!$R24</f>
        <v>0.11811734292401417</v>
      </c>
      <c r="Q47" s="169">
        <f>+'12.g'!Q24/'12.g'!$R24</f>
        <v>0</v>
      </c>
      <c r="R47" s="169">
        <f>+'12.g'!R24/'12.g'!$R24</f>
        <v>1</v>
      </c>
    </row>
    <row r="48" spans="2:18" ht="30" customHeight="1">
      <c r="B48" s="409" t="s">
        <v>0</v>
      </c>
      <c r="C48" s="409"/>
      <c r="D48" s="299">
        <f>+'12.g'!D25/'12.g'!$R25</f>
        <v>5.7731631745950557E-2</v>
      </c>
      <c r="E48" s="299">
        <f>+'12.g'!E25/'12.g'!$R25</f>
        <v>1.0130045896244402E-2</v>
      </c>
      <c r="F48" s="299">
        <f>+'12.g'!F25/'12.g'!$R25</f>
        <v>0.11135307435500073</v>
      </c>
      <c r="G48" s="299">
        <f>+'12.g'!G25/'12.g'!$R25</f>
        <v>0.34255772724454248</v>
      </c>
      <c r="H48" s="299">
        <f>+'12.g'!H25/'12.g'!$R25</f>
        <v>2.2072143579938601E-3</v>
      </c>
      <c r="I48" s="299">
        <f>+'12.g'!I25/'12.g'!$R25</f>
        <v>0.40335469334588137</v>
      </c>
      <c r="J48" s="299">
        <f>+'12.g'!J25/'12.g'!$R25</f>
        <v>1.3038229562710314E-2</v>
      </c>
      <c r="K48" s="299">
        <f>+'12.g'!K25/'12.g'!$R25</f>
        <v>2.1113520288785679E-3</v>
      </c>
      <c r="L48" s="300">
        <f>+'12.g'!L25/'12.g'!$R25</f>
        <v>0.9424839685372024</v>
      </c>
      <c r="M48" s="299">
        <f>+'12.g'!M25/'12.g'!$R25</f>
        <v>2.156554486783252E-2</v>
      </c>
      <c r="N48" s="299">
        <f>+'12.g'!N25/'12.g'!$R25</f>
        <v>3.5838012291316598E-2</v>
      </c>
      <c r="O48" s="299">
        <f>+'12.g'!O25/'12.g'!$R25</f>
        <v>7.636249674027146E-5</v>
      </c>
      <c r="P48" s="300">
        <f>+'12.g'!P25/'12.g'!$R25</f>
        <v>5.7479919655889403E-2</v>
      </c>
      <c r="Q48" s="299">
        <f>+'12.g'!Q25/'12.g'!$R25</f>
        <v>3.6111806908358585E-5</v>
      </c>
      <c r="R48" s="300">
        <f>+'12.g'!R25/'12.g'!$R25</f>
        <v>1</v>
      </c>
    </row>
    <row r="50" spans="2:18" s="340" customFormat="1" ht="30" customHeight="1">
      <c r="B50" s="341" t="s">
        <v>332</v>
      </c>
      <c r="C50" s="341"/>
      <c r="D50" s="341"/>
      <c r="E50" s="341"/>
      <c r="F50" s="341"/>
      <c r="G50" s="341"/>
      <c r="O50" s="351"/>
      <c r="Q50" s="401" t="s">
        <v>336</v>
      </c>
      <c r="R50" s="401"/>
    </row>
    <row r="51" spans="2:18" s="8" customFormat="1" ht="30" customHeight="1">
      <c r="B51" s="37"/>
    </row>
    <row r="52" spans="2:18" s="8" customFormat="1" ht="50" customHeight="1">
      <c r="B52" s="367" t="s">
        <v>127</v>
      </c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</row>
  </sheetData>
  <mergeCells count="21">
    <mergeCell ref="P2:R2"/>
    <mergeCell ref="B48:C48"/>
    <mergeCell ref="B31:B32"/>
    <mergeCell ref="C31:C32"/>
    <mergeCell ref="D31:L31"/>
    <mergeCell ref="M31:P31"/>
    <mergeCell ref="Q31:Q32"/>
    <mergeCell ref="R31:R32"/>
    <mergeCell ref="R8:R9"/>
    <mergeCell ref="B8:B9"/>
    <mergeCell ref="C8:C9"/>
    <mergeCell ref="B25:C25"/>
    <mergeCell ref="D8:L8"/>
    <mergeCell ref="M8:P8"/>
    <mergeCell ref="Q8:Q9"/>
    <mergeCell ref="Q50:R50"/>
    <mergeCell ref="B52:R52"/>
    <mergeCell ref="B5:R5"/>
    <mergeCell ref="B6:R6"/>
    <mergeCell ref="B27:R27"/>
    <mergeCell ref="B29:R29"/>
  </mergeCells>
  <phoneticPr fontId="20" type="noConversion"/>
  <hyperlinks>
    <hyperlink ref="B52" location="Índice!A1" display="Volver al índice"/>
    <hyperlink ref="Q50" location="'13.a'!A1" display="Siguiente   "/>
    <hyperlink ref="B50" location="'12.g'!A1" display="  Atrás "/>
  </hyperlinks>
  <pageMargins left="0.70000000000000007" right="0.70000000000000007" top="1.54" bottom="0.75000000000000011" header="0.6962992125984252" footer="0.30000000000000004"/>
  <pageSetup scale="3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4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4.83203125" style="7" customWidth="1"/>
    <col min="3" max="3" width="16.5" style="7" customWidth="1"/>
    <col min="4" max="4" width="20.83203125" style="7" customWidth="1"/>
    <col min="5" max="5" width="12.83203125" style="7"/>
    <col min="6" max="6" width="14.6640625" style="7" customWidth="1"/>
    <col min="7" max="7" width="20.83203125" style="7" customWidth="1"/>
    <col min="8" max="8" width="19.33203125" style="7" customWidth="1"/>
    <col min="9" max="9" width="20" style="7" customWidth="1"/>
    <col min="10" max="16384" width="12.83203125" style="7"/>
  </cols>
  <sheetData>
    <row r="1" spans="2:28" s="31" customFormat="1" ht="30.75" customHeight="1"/>
    <row r="2" spans="2:28" s="31" customFormat="1" ht="62" customHeight="1">
      <c r="D2" s="32"/>
      <c r="F2" s="33"/>
      <c r="H2" s="411" t="s">
        <v>406</v>
      </c>
      <c r="I2" s="411"/>
    </row>
    <row r="3" spans="2:28" s="31" customFormat="1" ht="30.75" customHeight="1">
      <c r="C3" s="35"/>
      <c r="D3" s="35"/>
      <c r="E3" s="35"/>
      <c r="J3" s="36"/>
      <c r="K3" s="36"/>
      <c r="L3" s="36"/>
      <c r="M3" s="36"/>
    </row>
    <row r="4" spans="2:28" s="5" customFormat="1" ht="30" customHeight="1">
      <c r="G4" s="6"/>
      <c r="H4" s="6"/>
      <c r="I4" s="6"/>
      <c r="J4" s="6"/>
      <c r="K4" s="6"/>
      <c r="L4" s="6"/>
      <c r="M4" s="7"/>
      <c r="N4" s="7"/>
    </row>
    <row r="5" spans="2:28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4"/>
      <c r="K5" s="334"/>
      <c r="L5" s="334"/>
      <c r="M5" s="334"/>
      <c r="N5" s="334"/>
      <c r="O5" s="334"/>
      <c r="P5" s="334"/>
      <c r="Q5" s="334"/>
      <c r="R5" s="335"/>
      <c r="S5" s="335"/>
      <c r="T5" s="334"/>
      <c r="U5" s="334"/>
      <c r="V5" s="334"/>
      <c r="W5" s="334"/>
      <c r="X5" s="334"/>
      <c r="Y5" s="336"/>
      <c r="Z5" s="336"/>
      <c r="AA5" s="336"/>
    </row>
    <row r="6" spans="2:28" s="337" customFormat="1" ht="30" customHeight="1">
      <c r="B6" s="370" t="s">
        <v>385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8"/>
      <c r="O6" s="338"/>
      <c r="P6" s="338"/>
      <c r="Q6" s="338"/>
      <c r="R6" s="335"/>
      <c r="S6" s="335"/>
      <c r="T6" s="338"/>
      <c r="U6" s="338"/>
      <c r="V6" s="338"/>
      <c r="W6" s="338"/>
      <c r="X6" s="338"/>
      <c r="Y6" s="339"/>
      <c r="Z6" s="339"/>
      <c r="AA6" s="339"/>
      <c r="AB6" s="339"/>
    </row>
    <row r="7" spans="2:28" ht="30" customHeight="1">
      <c r="B7" s="156"/>
      <c r="C7" s="157"/>
      <c r="D7" s="157"/>
      <c r="E7" s="157"/>
      <c r="F7" s="157"/>
      <c r="G7" s="157"/>
      <c r="H7" s="157"/>
      <c r="I7" s="157"/>
      <c r="J7" s="137"/>
      <c r="K7" s="137"/>
    </row>
    <row r="8" spans="2:28" ht="30" customHeight="1">
      <c r="B8" s="393" t="s">
        <v>104</v>
      </c>
      <c r="C8" s="374" t="s">
        <v>112</v>
      </c>
      <c r="D8" s="391" t="s">
        <v>17</v>
      </c>
      <c r="E8" s="391"/>
      <c r="F8" s="391"/>
      <c r="G8" s="391"/>
      <c r="H8" s="391"/>
      <c r="I8" s="391"/>
      <c r="J8" s="137"/>
      <c r="K8" s="137"/>
    </row>
    <row r="9" spans="2:28" ht="30" customHeight="1">
      <c r="B9" s="393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58" t="s">
        <v>0</v>
      </c>
      <c r="J9" s="137"/>
      <c r="K9" s="137"/>
    </row>
    <row r="10" spans="2:28" ht="30" customHeight="1">
      <c r="B10" s="139" t="s">
        <v>1</v>
      </c>
      <c r="C10" s="96" t="s">
        <v>113</v>
      </c>
      <c r="D10" s="145">
        <v>1783773.4486228852</v>
      </c>
      <c r="E10" s="145">
        <v>145492.93290548984</v>
      </c>
      <c r="F10" s="145">
        <v>37994.217885929531</v>
      </c>
      <c r="G10" s="145">
        <v>0</v>
      </c>
      <c r="H10" s="145">
        <v>86036.802918995774</v>
      </c>
      <c r="I10" s="301">
        <f>SUM(D10:H10)</f>
        <v>2053297.4023333003</v>
      </c>
      <c r="J10" s="137"/>
      <c r="K10" s="157"/>
    </row>
    <row r="11" spans="2:28" ht="30" customHeight="1">
      <c r="B11" s="140" t="s">
        <v>2</v>
      </c>
      <c r="C11" s="42" t="s">
        <v>114</v>
      </c>
      <c r="D11" s="148">
        <v>1482709</v>
      </c>
      <c r="E11" s="148">
        <v>73440</v>
      </c>
      <c r="F11" s="148">
        <v>355279</v>
      </c>
      <c r="G11" s="148">
        <v>0</v>
      </c>
      <c r="H11" s="148">
        <v>281446</v>
      </c>
      <c r="I11" s="301">
        <f t="shared" ref="I11:I24" si="0">SUM(D11:H11)</f>
        <v>2192874</v>
      </c>
      <c r="J11" s="137"/>
      <c r="K11" s="157"/>
    </row>
    <row r="12" spans="2:28" ht="30" customHeight="1">
      <c r="B12" s="139" t="s">
        <v>3</v>
      </c>
      <c r="C12" s="96" t="s">
        <v>115</v>
      </c>
      <c r="D12" s="145">
        <v>11021000</v>
      </c>
      <c r="E12" s="145">
        <v>1075200</v>
      </c>
      <c r="F12" s="145">
        <v>1115000</v>
      </c>
      <c r="G12" s="145">
        <v>0</v>
      </c>
      <c r="H12" s="145"/>
      <c r="I12" s="301">
        <f t="shared" si="0"/>
        <v>13211200</v>
      </c>
      <c r="J12" s="137"/>
      <c r="K12" s="157"/>
    </row>
    <row r="13" spans="2:28" ht="30" customHeight="1">
      <c r="B13" s="140" t="s">
        <v>4</v>
      </c>
      <c r="C13" s="42" t="s">
        <v>116</v>
      </c>
      <c r="D13" s="148">
        <v>1197319</v>
      </c>
      <c r="E13" s="148">
        <v>28128</v>
      </c>
      <c r="F13" s="148">
        <v>124110.06749999999</v>
      </c>
      <c r="G13" s="148">
        <v>0</v>
      </c>
      <c r="H13" s="148"/>
      <c r="I13" s="301">
        <f t="shared" si="0"/>
        <v>1349557.0674999999</v>
      </c>
      <c r="J13" s="137"/>
      <c r="K13" s="157"/>
    </row>
    <row r="14" spans="2:28" ht="30" customHeight="1">
      <c r="B14" s="139" t="s">
        <v>5</v>
      </c>
      <c r="C14" s="96" t="s">
        <v>117</v>
      </c>
      <c r="D14" s="145">
        <v>8253450</v>
      </c>
      <c r="E14" s="145">
        <v>1439269</v>
      </c>
      <c r="F14" s="145">
        <v>1683799</v>
      </c>
      <c r="G14" s="145">
        <v>0</v>
      </c>
      <c r="H14" s="145">
        <v>400953</v>
      </c>
      <c r="I14" s="301">
        <f t="shared" si="0"/>
        <v>11777471</v>
      </c>
      <c r="J14" s="137"/>
      <c r="K14" s="157"/>
    </row>
    <row r="15" spans="2:28" ht="30" customHeight="1">
      <c r="B15" s="140" t="s">
        <v>6</v>
      </c>
      <c r="C15" s="42" t="s">
        <v>113</v>
      </c>
      <c r="D15" s="148">
        <v>1364095.7733333334</v>
      </c>
      <c r="E15" s="148">
        <v>153466.12</v>
      </c>
      <c r="F15" s="148">
        <v>22520</v>
      </c>
      <c r="G15" s="148">
        <v>0</v>
      </c>
      <c r="H15" s="148">
        <v>218051.71666666667</v>
      </c>
      <c r="I15" s="301">
        <f t="shared" si="0"/>
        <v>1758133.6100000003</v>
      </c>
      <c r="J15" s="137"/>
      <c r="K15" s="137"/>
    </row>
    <row r="16" spans="2:28" ht="30" customHeight="1">
      <c r="B16" s="139" t="s">
        <v>7</v>
      </c>
      <c r="C16" s="96" t="s">
        <v>117</v>
      </c>
      <c r="D16" s="145">
        <v>2661894</v>
      </c>
      <c r="E16" s="145">
        <v>224142</v>
      </c>
      <c r="F16" s="145">
        <v>90477</v>
      </c>
      <c r="G16" s="145">
        <v>0</v>
      </c>
      <c r="H16" s="145">
        <v>212089</v>
      </c>
      <c r="I16" s="301">
        <f t="shared" si="0"/>
        <v>3188602</v>
      </c>
      <c r="J16" s="137"/>
      <c r="K16" s="137"/>
    </row>
    <row r="17" spans="1:18" ht="30" customHeight="1">
      <c r="B17" s="140" t="s">
        <v>8</v>
      </c>
      <c r="C17" s="42" t="s">
        <v>117</v>
      </c>
      <c r="D17" s="148">
        <v>693790</v>
      </c>
      <c r="E17" s="148">
        <v>16710</v>
      </c>
      <c r="F17" s="148">
        <v>48477</v>
      </c>
      <c r="G17" s="148">
        <v>0</v>
      </c>
      <c r="H17" s="148">
        <v>150000</v>
      </c>
      <c r="I17" s="301">
        <f t="shared" si="0"/>
        <v>908977</v>
      </c>
      <c r="J17" s="137"/>
      <c r="K17" s="137"/>
    </row>
    <row r="18" spans="1:18" ht="30" customHeight="1">
      <c r="B18" s="139" t="s">
        <v>9</v>
      </c>
      <c r="C18" s="96" t="s">
        <v>118</v>
      </c>
      <c r="D18" s="145">
        <v>1856000</v>
      </c>
      <c r="E18" s="145">
        <v>30000</v>
      </c>
      <c r="F18" s="145">
        <v>902000</v>
      </c>
      <c r="G18" s="145">
        <v>600000</v>
      </c>
      <c r="H18" s="145">
        <v>84000</v>
      </c>
      <c r="I18" s="301">
        <f t="shared" si="0"/>
        <v>3472000</v>
      </c>
      <c r="J18" s="137"/>
      <c r="K18" s="137"/>
    </row>
    <row r="19" spans="1:18" ht="30" customHeight="1">
      <c r="B19" s="140" t="s">
        <v>10</v>
      </c>
      <c r="C19" s="42" t="s">
        <v>119</v>
      </c>
      <c r="D19" s="148">
        <v>255000</v>
      </c>
      <c r="E19" s="148">
        <v>60000</v>
      </c>
      <c r="F19" s="148">
        <v>52000</v>
      </c>
      <c r="G19" s="148">
        <v>0</v>
      </c>
      <c r="H19" s="148">
        <v>30000</v>
      </c>
      <c r="I19" s="301">
        <f t="shared" si="0"/>
        <v>397000</v>
      </c>
      <c r="J19" s="137"/>
      <c r="K19" s="137"/>
    </row>
    <row r="20" spans="1:18" ht="30" customHeight="1">
      <c r="B20" s="139" t="s">
        <v>11</v>
      </c>
      <c r="C20" s="96" t="s">
        <v>113</v>
      </c>
      <c r="D20" s="145">
        <v>1308388.0827185244</v>
      </c>
      <c r="E20" s="145">
        <v>102636.9435251048</v>
      </c>
      <c r="F20" s="145">
        <v>39250</v>
      </c>
      <c r="G20" s="145">
        <v>0</v>
      </c>
      <c r="H20" s="145">
        <v>252372.33666666667</v>
      </c>
      <c r="I20" s="301">
        <f t="shared" si="0"/>
        <v>1702647.3629102958</v>
      </c>
      <c r="J20" s="137"/>
      <c r="K20" s="137"/>
    </row>
    <row r="21" spans="1:18" ht="30" customHeight="1">
      <c r="B21" s="140" t="s">
        <v>12</v>
      </c>
      <c r="C21" s="42" t="s">
        <v>113</v>
      </c>
      <c r="D21" s="148">
        <v>2969634</v>
      </c>
      <c r="E21" s="148">
        <v>100922</v>
      </c>
      <c r="F21" s="148">
        <v>139109</v>
      </c>
      <c r="G21" s="148">
        <v>0</v>
      </c>
      <c r="H21" s="148">
        <v>645510</v>
      </c>
      <c r="I21" s="301">
        <f t="shared" si="0"/>
        <v>3855175</v>
      </c>
      <c r="J21" s="137"/>
      <c r="K21" s="137"/>
    </row>
    <row r="22" spans="1:18" ht="30" customHeight="1">
      <c r="B22" s="139" t="s">
        <v>13</v>
      </c>
      <c r="C22" s="96" t="s">
        <v>120</v>
      </c>
      <c r="D22" s="145">
        <v>372776</v>
      </c>
      <c r="E22" s="145">
        <v>28540</v>
      </c>
      <c r="F22" s="145">
        <v>28700</v>
      </c>
      <c r="G22" s="145">
        <v>0</v>
      </c>
      <c r="H22" s="145"/>
      <c r="I22" s="301">
        <f t="shared" si="0"/>
        <v>430016</v>
      </c>
      <c r="J22" s="137"/>
      <c r="K22" s="137"/>
    </row>
    <row r="23" spans="1:18" ht="30" customHeight="1">
      <c r="B23" s="140" t="s">
        <v>14</v>
      </c>
      <c r="C23" s="42" t="s">
        <v>121</v>
      </c>
      <c r="D23" s="148">
        <v>4047553.6758286213</v>
      </c>
      <c r="E23" s="148">
        <v>32723.93440672414</v>
      </c>
      <c r="F23" s="148">
        <v>224090.59578155173</v>
      </c>
      <c r="G23" s="148">
        <v>0</v>
      </c>
      <c r="H23" s="148">
        <v>316407.72073741379</v>
      </c>
      <c r="I23" s="301">
        <f t="shared" si="0"/>
        <v>4620775.9267543107</v>
      </c>
      <c r="J23" s="137"/>
      <c r="K23" s="137"/>
    </row>
    <row r="24" spans="1:18" ht="30" customHeight="1">
      <c r="B24" s="139" t="s">
        <v>15</v>
      </c>
      <c r="C24" s="96" t="s">
        <v>113</v>
      </c>
      <c r="D24" s="145">
        <v>10205000</v>
      </c>
      <c r="E24" s="145">
        <v>695000</v>
      </c>
      <c r="F24" s="145">
        <v>386390</v>
      </c>
      <c r="G24" s="145">
        <v>0</v>
      </c>
      <c r="H24" s="145">
        <v>383087.3</v>
      </c>
      <c r="I24" s="301">
        <f t="shared" si="0"/>
        <v>11669477.300000001</v>
      </c>
      <c r="J24" s="137"/>
      <c r="K24" s="137"/>
    </row>
    <row r="25" spans="1:18" ht="30" customHeight="1">
      <c r="B25" s="408" t="s">
        <v>0</v>
      </c>
      <c r="C25" s="408"/>
      <c r="D25" s="295">
        <f t="shared" ref="D25:I25" si="1">SUM(D10:D24)</f>
        <v>49472382.980503365</v>
      </c>
      <c r="E25" s="295">
        <f t="shared" si="1"/>
        <v>4205670.9308373183</v>
      </c>
      <c r="F25" s="295">
        <f t="shared" si="1"/>
        <v>5249195.8811674807</v>
      </c>
      <c r="G25" s="295">
        <f t="shared" si="1"/>
        <v>600000</v>
      </c>
      <c r="H25" s="295">
        <f t="shared" si="1"/>
        <v>3059953.8769897432</v>
      </c>
      <c r="I25" s="301">
        <f t="shared" si="1"/>
        <v>62587203.669497907</v>
      </c>
      <c r="J25" s="137"/>
      <c r="K25" s="137"/>
    </row>
    <row r="26" spans="1:18" ht="30" customHeight="1"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8" ht="30" customHeight="1">
      <c r="B27" s="410" t="s">
        <v>386</v>
      </c>
      <c r="C27" s="410"/>
      <c r="D27" s="410"/>
      <c r="E27" s="410"/>
      <c r="F27" s="410"/>
      <c r="G27" s="410"/>
      <c r="H27" s="410"/>
      <c r="I27" s="410"/>
      <c r="J27" s="137"/>
      <c r="K27" s="137"/>
    </row>
    <row r="28" spans="1:18" ht="30" customHeight="1">
      <c r="A28" s="118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8" s="340" customFormat="1" ht="30" customHeight="1">
      <c r="B29" s="341" t="s">
        <v>347</v>
      </c>
      <c r="C29" s="341"/>
      <c r="D29" s="341"/>
      <c r="E29" s="341"/>
      <c r="F29" s="341"/>
      <c r="G29" s="341"/>
      <c r="I29" s="341" t="s">
        <v>336</v>
      </c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117"/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2:11" ht="30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2:11" ht="30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</row>
  </sheetData>
  <mergeCells count="9">
    <mergeCell ref="B27:I27"/>
    <mergeCell ref="H2:I2"/>
    <mergeCell ref="B31:I31"/>
    <mergeCell ref="D8:I8"/>
    <mergeCell ref="C8:C9"/>
    <mergeCell ref="B25:C25"/>
    <mergeCell ref="B8:B9"/>
    <mergeCell ref="B5:I5"/>
    <mergeCell ref="B6:I6"/>
  </mergeCells>
  <phoneticPr fontId="20" type="noConversion"/>
  <hyperlinks>
    <hyperlink ref="B31" location="Índice!A1" display="Volver al índice"/>
    <hyperlink ref="I29" location="'13.b'!A1" display="Siguiente   "/>
    <hyperlink ref="B29" location="'12.h'!A1" display="  Atrás "/>
    <hyperlink ref="O29" location="G4.a!A1" display="G4.a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53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3.33203125" style="7" customWidth="1"/>
    <col min="3" max="3" width="17.33203125" style="7" customWidth="1"/>
    <col min="4" max="4" width="21.5" style="7" customWidth="1"/>
    <col min="5" max="5" width="13.83203125" style="7" customWidth="1"/>
    <col min="6" max="6" width="12.83203125" style="7"/>
    <col min="7" max="7" width="19.5" style="7" customWidth="1"/>
    <col min="8" max="8" width="19.1640625" style="7" customWidth="1"/>
    <col min="9" max="9" width="22.5" style="7" customWidth="1"/>
    <col min="10" max="16384" width="12.83203125" style="7"/>
  </cols>
  <sheetData>
    <row r="1" spans="1:28" s="31" customFormat="1" ht="30.75" customHeight="1"/>
    <row r="2" spans="1:28" s="31" customFormat="1" ht="62" customHeight="1">
      <c r="D2" s="32"/>
      <c r="F2" s="33"/>
      <c r="H2" s="411" t="s">
        <v>406</v>
      </c>
      <c r="I2" s="411"/>
    </row>
    <row r="3" spans="1:28" s="31" customFormat="1" ht="30.75" customHeight="1">
      <c r="C3" s="35"/>
      <c r="D3" s="35"/>
      <c r="E3" s="35"/>
      <c r="J3" s="36"/>
      <c r="K3" s="36"/>
      <c r="L3" s="36"/>
      <c r="M3" s="36"/>
    </row>
    <row r="4" spans="1:28" s="5" customFormat="1" ht="30" customHeight="1">
      <c r="G4" s="6"/>
      <c r="H4" s="6"/>
      <c r="I4" s="6"/>
      <c r="J4" s="6"/>
      <c r="K4" s="6"/>
      <c r="L4" s="6"/>
      <c r="M4" s="7"/>
      <c r="N4" s="7"/>
    </row>
    <row r="5" spans="1:28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4"/>
      <c r="K5" s="334"/>
      <c r="L5" s="334"/>
      <c r="M5" s="334"/>
      <c r="N5" s="334"/>
      <c r="O5" s="334"/>
      <c r="P5" s="334"/>
      <c r="Q5" s="334"/>
      <c r="R5" s="335"/>
      <c r="S5" s="335"/>
      <c r="T5" s="334"/>
      <c r="U5" s="334"/>
      <c r="V5" s="334"/>
      <c r="W5" s="334"/>
      <c r="X5" s="334"/>
      <c r="Y5" s="336"/>
      <c r="Z5" s="336"/>
      <c r="AA5" s="336"/>
    </row>
    <row r="6" spans="1:28" s="337" customFormat="1" ht="30" customHeight="1">
      <c r="B6" s="370" t="s">
        <v>384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8"/>
      <c r="O6" s="338"/>
      <c r="P6" s="338"/>
      <c r="Q6" s="338"/>
      <c r="R6" s="335"/>
      <c r="S6" s="335"/>
      <c r="T6" s="338"/>
      <c r="U6" s="338"/>
      <c r="V6" s="338"/>
      <c r="W6" s="338"/>
      <c r="X6" s="338"/>
      <c r="Y6" s="339"/>
      <c r="Z6" s="339"/>
      <c r="AA6" s="339"/>
      <c r="AB6" s="339"/>
    </row>
    <row r="7" spans="1:28" ht="30" customHeight="1">
      <c r="A7" s="143"/>
      <c r="B7" s="156"/>
      <c r="C7" s="157"/>
      <c r="D7" s="157"/>
      <c r="E7" s="157"/>
      <c r="F7" s="157"/>
      <c r="G7" s="157"/>
      <c r="H7" s="157"/>
      <c r="I7" s="157"/>
      <c r="J7" s="137"/>
    </row>
    <row r="8" spans="1:28" ht="30" customHeight="1">
      <c r="A8" s="143"/>
      <c r="B8" s="393" t="s">
        <v>104</v>
      </c>
      <c r="C8" s="374" t="s">
        <v>112</v>
      </c>
      <c r="D8" s="391" t="s">
        <v>17</v>
      </c>
      <c r="E8" s="391"/>
      <c r="F8" s="391"/>
      <c r="G8" s="391"/>
      <c r="H8" s="391"/>
      <c r="I8" s="391"/>
      <c r="J8" s="137"/>
    </row>
    <row r="9" spans="1:28" ht="30" customHeight="1">
      <c r="A9" s="143"/>
      <c r="B9" s="393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57" t="s">
        <v>0</v>
      </c>
      <c r="J9" s="137"/>
    </row>
    <row r="10" spans="1:28" ht="30" customHeight="1">
      <c r="A10" s="143"/>
      <c r="B10" s="139" t="s">
        <v>1</v>
      </c>
      <c r="C10" s="96" t="s">
        <v>113</v>
      </c>
      <c r="D10" s="263">
        <f>'13.a'!D10/'13.a'!$I$25</f>
        <v>2.8500609454328654E-2</v>
      </c>
      <c r="E10" s="263">
        <f>'13.a'!E10/'13.a'!$I$25</f>
        <v>2.3246434474655455E-3</v>
      </c>
      <c r="F10" s="263">
        <f>'13.a'!F10/'13.a'!$I$25</f>
        <v>6.0706047975180825E-4</v>
      </c>
      <c r="G10" s="263">
        <f>'13.a'!G10/'13.a'!$I$25</f>
        <v>0</v>
      </c>
      <c r="H10" s="263">
        <f>'13.a'!H10/'13.a'!$I$25</f>
        <v>1.3746708252589037E-3</v>
      </c>
      <c r="I10" s="263">
        <f>'13.a'!I10/'13.a'!$I$25</f>
        <v>3.2806984206804911E-2</v>
      </c>
      <c r="J10" s="137"/>
    </row>
    <row r="11" spans="1:28" ht="30" customHeight="1">
      <c r="A11" s="143"/>
      <c r="B11" s="140" t="s">
        <v>2</v>
      </c>
      <c r="C11" s="42" t="s">
        <v>114</v>
      </c>
      <c r="D11" s="261">
        <f>'13.a'!D11/'13.a'!$I$25</f>
        <v>2.3690289916604844E-2</v>
      </c>
      <c r="E11" s="261">
        <f>'13.a'!E11/'13.a'!$I$25</f>
        <v>1.173402799521322E-3</v>
      </c>
      <c r="F11" s="261">
        <f>'13.a'!F11/'13.a'!$I$25</f>
        <v>5.6765437528749421E-3</v>
      </c>
      <c r="G11" s="261">
        <f>'13.a'!G11/'13.a'!$I$25</f>
        <v>0</v>
      </c>
      <c r="H11" s="261">
        <f>'13.a'!H11/'13.a'!$I$25</f>
        <v>4.4968617145163129E-3</v>
      </c>
      <c r="I11" s="261">
        <f>'13.a'!I11/'13.a'!$I$25</f>
        <v>3.5037098183517419E-2</v>
      </c>
      <c r="J11" s="137"/>
    </row>
    <row r="12" spans="1:28" ht="30" customHeight="1">
      <c r="A12" s="143"/>
      <c r="B12" s="139" t="s">
        <v>3</v>
      </c>
      <c r="C12" s="96" t="s">
        <v>115</v>
      </c>
      <c r="D12" s="263">
        <f>'13.a'!D12/'13.a'!$I$25</f>
        <v>0.17609030846302409</v>
      </c>
      <c r="E12" s="263">
        <f>'13.a'!E12/'13.a'!$I$25</f>
        <v>1.7179230528939615E-2</v>
      </c>
      <c r="F12" s="263">
        <f>'13.a'!F12/'13.a'!$I$25</f>
        <v>1.781514326615297E-2</v>
      </c>
      <c r="G12" s="263">
        <f>'13.a'!G12/'13.a'!$I$25</f>
        <v>0</v>
      </c>
      <c r="H12" s="263">
        <f>'13.a'!H12/'13.a'!$I$25</f>
        <v>0</v>
      </c>
      <c r="I12" s="263">
        <f>'13.a'!I12/'13.a'!$I$25</f>
        <v>0.21108468225811669</v>
      </c>
      <c r="J12" s="137"/>
    </row>
    <row r="13" spans="1:28" ht="30" customHeight="1">
      <c r="A13" s="143"/>
      <c r="B13" s="140" t="s">
        <v>4</v>
      </c>
      <c r="C13" s="42" t="s">
        <v>116</v>
      </c>
      <c r="D13" s="261">
        <f>'13.a'!D13/'13.a'!$I$25</f>
        <v>1.9130412125817942E-2</v>
      </c>
      <c r="E13" s="261">
        <f>'13.a'!E13/'13.a'!$I$25</f>
        <v>4.494209415160096E-4</v>
      </c>
      <c r="F13" s="261">
        <f>'13.a'!F13/'13.a'!$I$25</f>
        <v>1.9829942899411796E-3</v>
      </c>
      <c r="G13" s="261">
        <f>'13.a'!G13/'13.a'!$I$25</f>
        <v>0</v>
      </c>
      <c r="H13" s="261">
        <f>'13.a'!H13/'13.a'!$I$25</f>
        <v>0</v>
      </c>
      <c r="I13" s="261">
        <f>'13.a'!I13/'13.a'!$I$25</f>
        <v>2.1562827357275129E-2</v>
      </c>
      <c r="J13" s="137"/>
    </row>
    <row r="14" spans="1:28" ht="30" customHeight="1">
      <c r="A14" s="143"/>
      <c r="B14" s="139" t="s">
        <v>5</v>
      </c>
      <c r="C14" s="96" t="s">
        <v>117</v>
      </c>
      <c r="D14" s="263">
        <f>'13.a'!D14/'13.a'!$I$25</f>
        <v>0.13187120555159662</v>
      </c>
      <c r="E14" s="263">
        <f>'13.a'!E14/'13.a'!$I$25</f>
        <v>2.299621832603831E-2</v>
      </c>
      <c r="F14" s="263">
        <f>'13.a'!F14/'13.a'!$I$25</f>
        <v>2.6903247010228792E-2</v>
      </c>
      <c r="G14" s="263">
        <f>'13.a'!G14/'13.a'!$I$25</f>
        <v>0</v>
      </c>
      <c r="H14" s="263">
        <f>'13.a'!H14/'13.a'!$I$25</f>
        <v>6.406309540801642E-3</v>
      </c>
      <c r="I14" s="263">
        <f>'13.a'!I14/'13.a'!$I$25</f>
        <v>0.18817698042866535</v>
      </c>
      <c r="J14" s="137"/>
    </row>
    <row r="15" spans="1:28" ht="30" customHeight="1">
      <c r="A15" s="143"/>
      <c r="B15" s="140" t="s">
        <v>6</v>
      </c>
      <c r="C15" s="42" t="s">
        <v>113</v>
      </c>
      <c r="D15" s="261">
        <f>'13.a'!D15/'13.a'!$I$25</f>
        <v>2.1795122538732791E-2</v>
      </c>
      <c r="E15" s="261">
        <f>'13.a'!E15/'13.a'!$I$25</f>
        <v>2.452036694440021E-3</v>
      </c>
      <c r="F15" s="261">
        <f>'13.a'!F15/'13.a'!$I$25</f>
        <v>3.598179608553945E-4</v>
      </c>
      <c r="G15" s="261">
        <f>'13.a'!G15/'13.a'!$I$25</f>
        <v>0</v>
      </c>
      <c r="H15" s="261">
        <f>'13.a'!H15/'13.a'!$I$25</f>
        <v>3.4839664321500105E-3</v>
      </c>
      <c r="I15" s="261">
        <f>'13.a'!I15/'13.a'!$I$25</f>
        <v>2.8090943626178221E-2</v>
      </c>
      <c r="J15" s="137"/>
    </row>
    <row r="16" spans="1:28" ht="30" customHeight="1">
      <c r="A16" s="143"/>
      <c r="B16" s="139" t="s">
        <v>7</v>
      </c>
      <c r="C16" s="96" t="s">
        <v>117</v>
      </c>
      <c r="D16" s="263">
        <f>'13.a'!D16/'13.a'!$I$25</f>
        <v>4.2530962304316584E-2</v>
      </c>
      <c r="E16" s="263">
        <f>'13.a'!E16/'13.a'!$I$25</f>
        <v>3.5812751945848058E-3</v>
      </c>
      <c r="F16" s="263">
        <f>'13.a'!F16/'13.a'!$I$25</f>
        <v>1.4456149930867463E-3</v>
      </c>
      <c r="G16" s="263">
        <f>'13.a'!G16/'13.a'!$I$25</f>
        <v>0</v>
      </c>
      <c r="H16" s="263">
        <f>'13.a'!H16/'13.a'!$I$25</f>
        <v>3.3886958925337372E-3</v>
      </c>
      <c r="I16" s="263">
        <f>'13.a'!I16/'13.a'!$I$25</f>
        <v>5.0946548384521874E-2</v>
      </c>
      <c r="J16" s="137"/>
    </row>
    <row r="17" spans="1:10" ht="30" customHeight="1">
      <c r="A17" s="143"/>
      <c r="B17" s="140" t="s">
        <v>8</v>
      </c>
      <c r="C17" s="42" t="s">
        <v>117</v>
      </c>
      <c r="D17" s="261">
        <f>'13.a'!D17/'13.a'!$I$25</f>
        <v>1.1085173315358087E-2</v>
      </c>
      <c r="E17" s="261">
        <f>'13.a'!E17/'13.a'!$I$25</f>
        <v>2.6698748338781713E-4</v>
      </c>
      <c r="F17" s="261">
        <f>'13.a'!F17/'13.a'!$I$25</f>
        <v>7.7455130055004259E-4</v>
      </c>
      <c r="G17" s="261">
        <f>'13.a'!G17/'13.a'!$I$25</f>
        <v>0</v>
      </c>
      <c r="H17" s="261">
        <f>'13.a'!H17/'13.a'!$I$25</f>
        <v>2.396656044773942E-3</v>
      </c>
      <c r="I17" s="261">
        <f>'13.a'!I17/'13.a'!$I$25</f>
        <v>1.452336814406989E-2</v>
      </c>
      <c r="J17" s="137"/>
    </row>
    <row r="18" spans="1:10" ht="30" customHeight="1">
      <c r="A18" s="143"/>
      <c r="B18" s="139" t="s">
        <v>9</v>
      </c>
      <c r="C18" s="96" t="s">
        <v>118</v>
      </c>
      <c r="D18" s="263">
        <f>'13.a'!D18/'13.a'!$I$25</f>
        <v>2.9654624127336243E-2</v>
      </c>
      <c r="E18" s="263">
        <f>'13.a'!E18/'13.a'!$I$25</f>
        <v>4.7933120895478836E-4</v>
      </c>
      <c r="F18" s="263">
        <f>'13.a'!F18/'13.a'!$I$25</f>
        <v>1.4411891682573971E-2</v>
      </c>
      <c r="G18" s="263">
        <f>'13.a'!G18/'13.a'!$I$25</f>
        <v>9.5866241790957679E-3</v>
      </c>
      <c r="H18" s="263">
        <f>'13.a'!H18/'13.a'!$I$25</f>
        <v>1.3421273850734074E-3</v>
      </c>
      <c r="I18" s="263">
        <f>'13.a'!I18/'13.a'!$I$25</f>
        <v>5.5474598583034176E-2</v>
      </c>
      <c r="J18" s="137"/>
    </row>
    <row r="19" spans="1:10" ht="30" customHeight="1">
      <c r="A19" s="143"/>
      <c r="B19" s="140" t="s">
        <v>10</v>
      </c>
      <c r="C19" s="42" t="s">
        <v>119</v>
      </c>
      <c r="D19" s="261">
        <f>'13.a'!D19/'13.a'!$I$25</f>
        <v>4.0743152761157017E-3</v>
      </c>
      <c r="E19" s="261">
        <f>'13.a'!E19/'13.a'!$I$25</f>
        <v>9.5866241790957673E-4</v>
      </c>
      <c r="F19" s="261">
        <f>'13.a'!F19/'13.a'!$I$25</f>
        <v>8.3084076218829989E-4</v>
      </c>
      <c r="G19" s="261">
        <f>'13.a'!G19/'13.a'!$I$25</f>
        <v>0</v>
      </c>
      <c r="H19" s="261">
        <f>'13.a'!H19/'13.a'!$I$25</f>
        <v>4.7933120895478836E-4</v>
      </c>
      <c r="I19" s="261">
        <f>'13.a'!I19/'13.a'!$I$25</f>
        <v>6.3431496651683668E-3</v>
      </c>
      <c r="J19" s="137"/>
    </row>
    <row r="20" spans="1:10" ht="30" customHeight="1">
      <c r="A20" s="143"/>
      <c r="B20" s="139" t="s">
        <v>11</v>
      </c>
      <c r="C20" s="96" t="s">
        <v>113</v>
      </c>
      <c r="D20" s="263">
        <f>'13.a'!D20/'13.a'!$I$25</f>
        <v>2.09050413823836E-2</v>
      </c>
      <c r="E20" s="263">
        <f>'13.a'!E20/'13.a'!$I$25</f>
        <v>1.6399030074437607E-3</v>
      </c>
      <c r="F20" s="263">
        <f>'13.a'!F20/'13.a'!$I$25</f>
        <v>6.2712499838251485E-4</v>
      </c>
      <c r="G20" s="263">
        <f>'13.a'!G20/'13.a'!$I$25</f>
        <v>0</v>
      </c>
      <c r="H20" s="263">
        <f>'13.a'!H20/'13.a'!$I$25</f>
        <v>4.0323312413726069E-3</v>
      </c>
      <c r="I20" s="263">
        <f>'13.a'!I20/'13.a'!$I$25</f>
        <v>2.720440062958248E-2</v>
      </c>
      <c r="J20" s="137"/>
    </row>
    <row r="21" spans="1:10" ht="30" customHeight="1">
      <c r="A21" s="143"/>
      <c r="B21" s="140" t="s">
        <v>12</v>
      </c>
      <c r="C21" s="42" t="s">
        <v>113</v>
      </c>
      <c r="D21" s="261">
        <f>'13.a'!D21/'13.a'!$I$25</f>
        <v>4.7447941845774805E-2</v>
      </c>
      <c r="E21" s="261">
        <f>'13.a'!E21/'13.a'!$I$25</f>
        <v>1.6125021423378384E-3</v>
      </c>
      <c r="F21" s="261">
        <f>'13.a'!F21/'13.a'!$I$25</f>
        <v>2.2226428382163886E-3</v>
      </c>
      <c r="G21" s="261">
        <f>'13.a'!G21/'13.a'!$I$25</f>
        <v>0</v>
      </c>
      <c r="H21" s="261">
        <f>'13.a'!H21/'13.a'!$I$25</f>
        <v>1.0313769623080182E-2</v>
      </c>
      <c r="I21" s="261">
        <f>'13.a'!I21/'13.a'!$I$25</f>
        <v>6.159685644940921E-2</v>
      </c>
      <c r="J21" s="137"/>
    </row>
    <row r="22" spans="1:10" ht="30" customHeight="1">
      <c r="A22" s="143"/>
      <c r="B22" s="139" t="s">
        <v>13</v>
      </c>
      <c r="C22" s="96" t="s">
        <v>120</v>
      </c>
      <c r="D22" s="263">
        <f>'13.a'!D22/'13.a'!$I$25</f>
        <v>5.9561056916443396E-3</v>
      </c>
      <c r="E22" s="263">
        <f>'13.a'!E22/'13.a'!$I$25</f>
        <v>4.5600375678565537E-4</v>
      </c>
      <c r="F22" s="263">
        <f>'13.a'!F22/'13.a'!$I$25</f>
        <v>4.585601899000809E-4</v>
      </c>
      <c r="G22" s="263">
        <f>'13.a'!G22/'13.a'!$I$25</f>
        <v>0</v>
      </c>
      <c r="H22" s="263">
        <f>'13.a'!H22/'13.a'!$I$25</f>
        <v>0</v>
      </c>
      <c r="I22" s="263">
        <f>'13.a'!I22/'13.a'!$I$25</f>
        <v>6.8706696383300766E-3</v>
      </c>
      <c r="J22" s="137"/>
    </row>
    <row r="23" spans="1:10" ht="30" customHeight="1">
      <c r="A23" s="143"/>
      <c r="B23" s="140" t="s">
        <v>14</v>
      </c>
      <c r="C23" s="42" t="s">
        <v>121</v>
      </c>
      <c r="D23" s="261">
        <f>'13.a'!D23/'13.a'!$I$25</f>
        <v>6.4670626558144359E-2</v>
      </c>
      <c r="E23" s="261">
        <f>'13.a'!E23/'13.a'!$I$25</f>
        <v>5.2285343469774264E-4</v>
      </c>
      <c r="F23" s="261">
        <f>'13.a'!F23/'13.a'!$I$25</f>
        <v>3.5804538730456665E-3</v>
      </c>
      <c r="G23" s="261">
        <f>'13.a'!G23/'13.a'!$I$25</f>
        <v>0</v>
      </c>
      <c r="H23" s="261">
        <f>'13.a'!H23/'13.a'!$I$25</f>
        <v>5.0554698434564539E-3</v>
      </c>
      <c r="I23" s="261">
        <f>'13.a'!I23/'13.a'!$I$25</f>
        <v>7.382940370934421E-2</v>
      </c>
      <c r="J23" s="137"/>
    </row>
    <row r="24" spans="1:10" ht="30" customHeight="1">
      <c r="A24" s="143"/>
      <c r="B24" s="139" t="s">
        <v>15</v>
      </c>
      <c r="C24" s="96" t="s">
        <v>113</v>
      </c>
      <c r="D24" s="263">
        <f>'13.a'!D24/'13.a'!$I$25</f>
        <v>0.16305249957945386</v>
      </c>
      <c r="E24" s="263">
        <f>'13.a'!E24/'13.a'!$I$25</f>
        <v>1.1104506340785931E-2</v>
      </c>
      <c r="F24" s="263">
        <f>'13.a'!F24/'13.a'!$I$25</f>
        <v>6.1736261942680224E-3</v>
      </c>
      <c r="G24" s="263">
        <f>'13.a'!G24/'13.a'!$I$25</f>
        <v>0</v>
      </c>
      <c r="H24" s="263">
        <f>'13.a'!H24/'13.a'!$I$25</f>
        <v>6.1208566214741899E-3</v>
      </c>
      <c r="I24" s="263">
        <f>'13.a'!I24/'13.a'!$I$25</f>
        <v>0.186451488735982</v>
      </c>
      <c r="J24" s="137"/>
    </row>
    <row r="25" spans="1:10" ht="30" customHeight="1">
      <c r="A25" s="143"/>
      <c r="B25" s="408" t="s">
        <v>0</v>
      </c>
      <c r="C25" s="408"/>
      <c r="D25" s="328">
        <f>'13.a'!D25/'13.a'!$I$25</f>
        <v>0.79045523813063256</v>
      </c>
      <c r="E25" s="328">
        <f>'13.a'!E25/'13.a'!$I$25</f>
        <v>6.7196977724808732E-2</v>
      </c>
      <c r="F25" s="328">
        <f>'13.a'!F25/'13.a'!$I$25</f>
        <v>8.3870113592016807E-2</v>
      </c>
      <c r="G25" s="328">
        <f>'13.a'!G25/'13.a'!$I$25</f>
        <v>9.5866241790957679E-3</v>
      </c>
      <c r="H25" s="328">
        <f>'13.a'!H25/'13.a'!$I$25</f>
        <v>4.8891046373446184E-2</v>
      </c>
      <c r="I25" s="328">
        <f>'13.a'!I25/'13.a'!$I$25</f>
        <v>1</v>
      </c>
      <c r="J25" s="137"/>
    </row>
    <row r="26" spans="1:10" ht="30" customHeight="1">
      <c r="A26" s="143"/>
      <c r="B26" s="144"/>
      <c r="C26" s="137"/>
      <c r="D26" s="137"/>
      <c r="E26" s="137"/>
      <c r="F26" s="137"/>
      <c r="G26" s="137"/>
      <c r="H26" s="137"/>
      <c r="I26" s="137"/>
      <c r="J26" s="137"/>
    </row>
    <row r="27" spans="1:10" ht="25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137"/>
    </row>
    <row r="28" spans="1:10" ht="30" customHeight="1">
      <c r="A28" s="49"/>
      <c r="C28" s="143"/>
      <c r="D28" s="143"/>
      <c r="E28" s="143"/>
      <c r="F28" s="143"/>
      <c r="G28" s="143"/>
      <c r="H28" s="143"/>
      <c r="I28" s="143"/>
      <c r="J28" s="143"/>
    </row>
    <row r="29" spans="1:10" s="162" customFormat="1" ht="30" customHeight="1">
      <c r="A29" s="160"/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ht="60" customHeight="1">
      <c r="A30" s="143"/>
      <c r="B30" s="402" t="s">
        <v>289</v>
      </c>
      <c r="C30" s="402"/>
      <c r="D30" s="402"/>
      <c r="E30" s="402"/>
      <c r="F30" s="402"/>
      <c r="G30" s="402"/>
      <c r="H30" s="402"/>
      <c r="I30" s="402"/>
      <c r="J30" s="143"/>
    </row>
    <row r="31" spans="1:10" ht="30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</row>
    <row r="32" spans="1:10" ht="30" customHeight="1">
      <c r="B32" s="393" t="s">
        <v>104</v>
      </c>
      <c r="C32" s="374" t="s">
        <v>112</v>
      </c>
      <c r="D32" s="391" t="s">
        <v>17</v>
      </c>
      <c r="E32" s="391"/>
      <c r="F32" s="391"/>
      <c r="G32" s="391"/>
      <c r="H32" s="391"/>
      <c r="I32" s="391"/>
    </row>
    <row r="33" spans="2:9" ht="30" customHeight="1">
      <c r="B33" s="393"/>
      <c r="C33" s="374"/>
      <c r="D33" s="257" t="s">
        <v>24</v>
      </c>
      <c r="E33" s="257" t="s">
        <v>155</v>
      </c>
      <c r="F33" s="257" t="s">
        <v>73</v>
      </c>
      <c r="G33" s="257" t="s">
        <v>101</v>
      </c>
      <c r="H33" s="257" t="s">
        <v>163</v>
      </c>
      <c r="I33" s="258" t="s">
        <v>0</v>
      </c>
    </row>
    <row r="34" spans="2:9" ht="30" customHeight="1">
      <c r="B34" s="139" t="s">
        <v>1</v>
      </c>
      <c r="C34" s="96" t="s">
        <v>113</v>
      </c>
      <c r="D34" s="158">
        <f>+'13.a'!D10/'13.a'!$I10</f>
        <v>0.86873603726175419</v>
      </c>
      <c r="E34" s="158">
        <f>+'13.a'!E10/'13.a'!$I10</f>
        <v>7.0858187781349363E-2</v>
      </c>
      <c r="F34" s="158">
        <f>+'13.a'!F10/'13.a'!$I10</f>
        <v>1.8504001340845285E-2</v>
      </c>
      <c r="G34" s="158">
        <f>+'13.a'!G10/'13.a'!$I10</f>
        <v>0</v>
      </c>
      <c r="H34" s="158">
        <f>+'13.a'!H10/'13.a'!$I10</f>
        <v>4.1901773616051116E-2</v>
      </c>
      <c r="I34" s="299">
        <f>+'13.a'!I10/'13.a'!$I10</f>
        <v>1</v>
      </c>
    </row>
    <row r="35" spans="2:9" ht="30" customHeight="1">
      <c r="B35" s="140" t="s">
        <v>2</v>
      </c>
      <c r="C35" s="42" t="s">
        <v>114</v>
      </c>
      <c r="D35" s="159">
        <f>+'13.a'!D11/'13.a'!$I11</f>
        <v>0.67614874361226407</v>
      </c>
      <c r="E35" s="159">
        <f>+'13.a'!E11/'13.a'!$I11</f>
        <v>3.3490296296093618E-2</v>
      </c>
      <c r="F35" s="159">
        <f>+'13.a'!F11/'13.a'!$I11</f>
        <v>0.16201523662554254</v>
      </c>
      <c r="G35" s="159">
        <f>+'13.a'!G11/'13.a'!$I11</f>
        <v>0</v>
      </c>
      <c r="H35" s="159">
        <f>+'13.a'!H11/'13.a'!$I11</f>
        <v>0.12834572346609974</v>
      </c>
      <c r="I35" s="299">
        <f>+'13.a'!I11/'13.a'!$I11</f>
        <v>1</v>
      </c>
    </row>
    <row r="36" spans="2:9" ht="30" customHeight="1">
      <c r="B36" s="139" t="s">
        <v>3</v>
      </c>
      <c r="C36" s="96" t="s">
        <v>115</v>
      </c>
      <c r="D36" s="158">
        <f>+'13.a'!D12/'13.a'!$I12</f>
        <v>0.83421642242945382</v>
      </c>
      <c r="E36" s="158">
        <f>+'13.a'!E12/'13.a'!$I12</f>
        <v>8.138549109846191E-2</v>
      </c>
      <c r="F36" s="158">
        <f>+'13.a'!F12/'13.a'!$I12</f>
        <v>8.4398086472084285E-2</v>
      </c>
      <c r="G36" s="158">
        <f>+'13.a'!G12/'13.a'!$I12</f>
        <v>0</v>
      </c>
      <c r="H36" s="158">
        <f>+'13.a'!H12/'13.a'!$I12</f>
        <v>0</v>
      </c>
      <c r="I36" s="299">
        <f>+'13.a'!I12/'13.a'!$I12</f>
        <v>1</v>
      </c>
    </row>
    <row r="37" spans="2:9" ht="30" customHeight="1">
      <c r="B37" s="140" t="s">
        <v>4</v>
      </c>
      <c r="C37" s="42" t="s">
        <v>116</v>
      </c>
      <c r="D37" s="159">
        <f>+'13.a'!D13/'13.a'!$I13</f>
        <v>0.88719404968771365</v>
      </c>
      <c r="E37" s="159">
        <f>+'13.a'!E13/'13.a'!$I13</f>
        <v>2.084239390639922E-2</v>
      </c>
      <c r="F37" s="159">
        <f>+'13.a'!F13/'13.a'!$I13</f>
        <v>9.1963556405887228E-2</v>
      </c>
      <c r="G37" s="159">
        <f>+'13.a'!G13/'13.a'!$I13</f>
        <v>0</v>
      </c>
      <c r="H37" s="159">
        <f>+'13.a'!H13/'13.a'!$I13</f>
        <v>0</v>
      </c>
      <c r="I37" s="299">
        <f>+'13.a'!I13/'13.a'!$I13</f>
        <v>1</v>
      </c>
    </row>
    <row r="38" spans="2:9" ht="30" customHeight="1">
      <c r="B38" s="139" t="s">
        <v>5</v>
      </c>
      <c r="C38" s="96" t="s">
        <v>117</v>
      </c>
      <c r="D38" s="158">
        <f>+'13.a'!D14/'13.a'!$I14</f>
        <v>0.70078287605208278</v>
      </c>
      <c r="E38" s="158">
        <f>+'13.a'!E14/'13.a'!$I14</f>
        <v>0.122205268007028</v>
      </c>
      <c r="F38" s="158">
        <f>+'13.a'!F14/'13.a'!$I14</f>
        <v>0.14296778994403808</v>
      </c>
      <c r="G38" s="158">
        <f>+'13.a'!G14/'13.a'!$I14</f>
        <v>0</v>
      </c>
      <c r="H38" s="158">
        <f>+'13.a'!H14/'13.a'!$I14</f>
        <v>3.4044065996851107E-2</v>
      </c>
      <c r="I38" s="299">
        <f>+'13.a'!I14/'13.a'!$I14</f>
        <v>1</v>
      </c>
    </row>
    <row r="39" spans="2:9" ht="30" customHeight="1">
      <c r="B39" s="140" t="s">
        <v>6</v>
      </c>
      <c r="C39" s="42" t="s">
        <v>113</v>
      </c>
      <c r="D39" s="159">
        <f>+'13.a'!D15/'13.a'!$I15</f>
        <v>0.77587719475616712</v>
      </c>
      <c r="E39" s="159">
        <f>+'13.a'!E15/'13.a'!$I15</f>
        <v>8.7289224850209179E-2</v>
      </c>
      <c r="F39" s="159">
        <f>+'13.a'!F15/'13.a'!$I15</f>
        <v>1.2809037875113482E-2</v>
      </c>
      <c r="G39" s="159">
        <f>+'13.a'!G15/'13.a'!$I15</f>
        <v>0</v>
      </c>
      <c r="H39" s="159">
        <f>+'13.a'!H15/'13.a'!$I15</f>
        <v>0.12402454251851008</v>
      </c>
      <c r="I39" s="299">
        <f>+'13.a'!I15/'13.a'!$I15</f>
        <v>1</v>
      </c>
    </row>
    <row r="40" spans="2:9" ht="30" customHeight="1">
      <c r="B40" s="139" t="s">
        <v>7</v>
      </c>
      <c r="C40" s="96" t="s">
        <v>117</v>
      </c>
      <c r="D40" s="158">
        <f>+'13.a'!D16/'13.a'!$I16</f>
        <v>0.83481538304247438</v>
      </c>
      <c r="E40" s="158">
        <f>+'13.a'!E16/'13.a'!$I16</f>
        <v>7.02947561345066E-2</v>
      </c>
      <c r="F40" s="158">
        <f>+'13.a'!F16/'13.a'!$I16</f>
        <v>2.8375131170337346E-2</v>
      </c>
      <c r="G40" s="158">
        <f>+'13.a'!G16/'13.a'!$I16</f>
        <v>0</v>
      </c>
      <c r="H40" s="158">
        <f>+'13.a'!H16/'13.a'!$I16</f>
        <v>6.651472965268164E-2</v>
      </c>
      <c r="I40" s="299">
        <f>+'13.a'!I16/'13.a'!$I16</f>
        <v>1</v>
      </c>
    </row>
    <row r="41" spans="2:9" ht="30" customHeight="1">
      <c r="B41" s="140" t="s">
        <v>8</v>
      </c>
      <c r="C41" s="42" t="s">
        <v>117</v>
      </c>
      <c r="D41" s="159">
        <f>+'13.a'!D17/'13.a'!$I17</f>
        <v>0.76326463705902348</v>
      </c>
      <c r="E41" s="159">
        <f>+'13.a'!E17/'13.a'!$I17</f>
        <v>1.8383303427919519E-2</v>
      </c>
      <c r="F41" s="159">
        <f>+'13.a'!F17/'13.a'!$I17</f>
        <v>5.3331382422217501E-2</v>
      </c>
      <c r="G41" s="159">
        <f>+'13.a'!G17/'13.a'!$I17</f>
        <v>0</v>
      </c>
      <c r="H41" s="159">
        <f>+'13.a'!H17/'13.a'!$I17</f>
        <v>0.16502067709083948</v>
      </c>
      <c r="I41" s="299">
        <f>+'13.a'!I17/'13.a'!$I17</f>
        <v>1</v>
      </c>
    </row>
    <row r="42" spans="2:9" ht="30" customHeight="1">
      <c r="B42" s="139" t="s">
        <v>9</v>
      </c>
      <c r="C42" s="96" t="s">
        <v>118</v>
      </c>
      <c r="D42" s="158">
        <f>+'13.a'!D18/'13.a'!$I18</f>
        <v>0.53456221198156684</v>
      </c>
      <c r="E42" s="158">
        <f>+'13.a'!E18/'13.a'!$I18</f>
        <v>8.6405529953917058E-3</v>
      </c>
      <c r="F42" s="158">
        <f>+'13.a'!F18/'13.a'!$I18</f>
        <v>0.2597926267281106</v>
      </c>
      <c r="G42" s="158">
        <f>+'13.a'!G18/'13.a'!$I18</f>
        <v>0.1728110599078341</v>
      </c>
      <c r="H42" s="158">
        <f>+'13.a'!H18/'13.a'!$I18</f>
        <v>2.4193548387096774E-2</v>
      </c>
      <c r="I42" s="299">
        <f>+'13.a'!I18/'13.a'!$I18</f>
        <v>1</v>
      </c>
    </row>
    <row r="43" spans="2:9" ht="30" customHeight="1">
      <c r="B43" s="140" t="s">
        <v>10</v>
      </c>
      <c r="C43" s="42" t="s">
        <v>119</v>
      </c>
      <c r="D43" s="159">
        <f>+'13.a'!D19/'13.a'!$I19</f>
        <v>0.64231738035264485</v>
      </c>
      <c r="E43" s="159">
        <f>+'13.a'!E19/'13.a'!$I19</f>
        <v>0.15113350125944586</v>
      </c>
      <c r="F43" s="159">
        <f>+'13.a'!F19/'13.a'!$I19</f>
        <v>0.13098236775818639</v>
      </c>
      <c r="G43" s="159">
        <f>+'13.a'!G19/'13.a'!$I19</f>
        <v>0</v>
      </c>
      <c r="H43" s="159">
        <f>+'13.a'!H19/'13.a'!$I19</f>
        <v>7.5566750629722929E-2</v>
      </c>
      <c r="I43" s="299">
        <f>+'13.a'!I19/'13.a'!$I19</f>
        <v>1</v>
      </c>
    </row>
    <row r="44" spans="2:9" ht="30" customHeight="1">
      <c r="B44" s="139" t="s">
        <v>11</v>
      </c>
      <c r="C44" s="96" t="s">
        <v>113</v>
      </c>
      <c r="D44" s="158">
        <f>+'13.a'!D20/'13.a'!$I20</f>
        <v>0.76844337307880761</v>
      </c>
      <c r="E44" s="158">
        <f>+'13.a'!E20/'13.a'!$I20</f>
        <v>6.0280799043243953E-2</v>
      </c>
      <c r="F44" s="158">
        <f>+'13.a'!F20/'13.a'!$I20</f>
        <v>2.3052336528986767E-2</v>
      </c>
      <c r="G44" s="158">
        <f>+'13.a'!G20/'13.a'!$I20</f>
        <v>0</v>
      </c>
      <c r="H44" s="158">
        <f>+'13.a'!H20/'13.a'!$I20</f>
        <v>0.14822349134896168</v>
      </c>
      <c r="I44" s="299">
        <f>+'13.a'!I20/'13.a'!$I20</f>
        <v>1</v>
      </c>
    </row>
    <row r="45" spans="2:9" ht="30" customHeight="1">
      <c r="B45" s="140" t="s">
        <v>12</v>
      </c>
      <c r="C45" s="42" t="s">
        <v>113</v>
      </c>
      <c r="D45" s="159">
        <f>+'13.a'!D21/'13.a'!$I21</f>
        <v>0.77029810579286284</v>
      </c>
      <c r="E45" s="159">
        <f>+'13.a'!E21/'13.a'!$I21</f>
        <v>2.6178318753363985E-2</v>
      </c>
      <c r="F45" s="159">
        <f>+'13.a'!F21/'13.a'!$I21</f>
        <v>3.6083705668354872E-2</v>
      </c>
      <c r="G45" s="159">
        <f>+'13.a'!G21/'13.a'!$I21</f>
        <v>0</v>
      </c>
      <c r="H45" s="159">
        <f>+'13.a'!H21/'13.a'!$I21</f>
        <v>0.1674398697854183</v>
      </c>
      <c r="I45" s="299">
        <f>+'13.a'!I21/'13.a'!$I21</f>
        <v>1</v>
      </c>
    </row>
    <row r="46" spans="2:9" ht="30" customHeight="1">
      <c r="B46" s="139" t="s">
        <v>13</v>
      </c>
      <c r="C46" s="96" t="s">
        <v>120</v>
      </c>
      <c r="D46" s="158">
        <f>+'13.a'!D22/'13.a'!$I22</f>
        <v>0.86688867390980806</v>
      </c>
      <c r="E46" s="158">
        <f>+'13.a'!E22/'13.a'!$I22</f>
        <v>6.6369623455871413E-2</v>
      </c>
      <c r="F46" s="158">
        <f>+'13.a'!F22/'13.a'!$I22</f>
        <v>6.6741702634320582E-2</v>
      </c>
      <c r="G46" s="158">
        <f>+'13.a'!G22/'13.a'!$I22</f>
        <v>0</v>
      </c>
      <c r="H46" s="158">
        <f>+'13.a'!H22/'13.a'!$I22</f>
        <v>0</v>
      </c>
      <c r="I46" s="299">
        <f>+'13.a'!I22/'13.a'!$I22</f>
        <v>1</v>
      </c>
    </row>
    <row r="47" spans="2:9" ht="30" customHeight="1">
      <c r="B47" s="140" t="s">
        <v>14</v>
      </c>
      <c r="C47" s="42" t="s">
        <v>121</v>
      </c>
      <c r="D47" s="159">
        <f>+'13.a'!D23/'13.a'!$I23</f>
        <v>0.87594675439535374</v>
      </c>
      <c r="E47" s="159">
        <f>+'13.a'!E23/'13.a'!$I23</f>
        <v>7.081913281544866E-3</v>
      </c>
      <c r="F47" s="159">
        <f>+'13.a'!F23/'13.a'!$I23</f>
        <v>4.8496313029174669E-2</v>
      </c>
      <c r="G47" s="159">
        <f>+'13.a'!G23/'13.a'!$I23</f>
        <v>0</v>
      </c>
      <c r="H47" s="159">
        <f>+'13.a'!H23/'13.a'!$I23</f>
        <v>6.847501929392677E-2</v>
      </c>
      <c r="I47" s="299">
        <f>+'13.a'!I23/'13.a'!$I23</f>
        <v>1</v>
      </c>
    </row>
    <row r="48" spans="2:9" ht="30" customHeight="1">
      <c r="B48" s="139" t="s">
        <v>15</v>
      </c>
      <c r="C48" s="96" t="s">
        <v>113</v>
      </c>
      <c r="D48" s="158">
        <f>+'13.a'!D24/'13.a'!$I24</f>
        <v>0.87450360780083947</v>
      </c>
      <c r="E48" s="158">
        <f>+'13.a'!E24/'13.a'!$I24</f>
        <v>5.9557080590062074E-2</v>
      </c>
      <c r="F48" s="158">
        <f>+'13.a'!F24/'13.a'!$I24</f>
        <v>3.3111165998840411E-2</v>
      </c>
      <c r="G48" s="158">
        <f>+'13.a'!G24/'13.a'!$I24</f>
        <v>0</v>
      </c>
      <c r="H48" s="158">
        <f>+'13.a'!H24/'13.a'!$I24</f>
        <v>3.2828145610257965E-2</v>
      </c>
      <c r="I48" s="299">
        <f>+'13.a'!I24/'13.a'!$I24</f>
        <v>1</v>
      </c>
    </row>
    <row r="49" spans="2:18" ht="30" customHeight="1">
      <c r="B49" s="408" t="s">
        <v>0</v>
      </c>
      <c r="C49" s="408"/>
      <c r="D49" s="300">
        <f>+'13.a'!D25/'13.a'!$I25</f>
        <v>0.79045523813063256</v>
      </c>
      <c r="E49" s="300">
        <f>+'13.a'!E25/'13.a'!$I25</f>
        <v>6.7196977724808732E-2</v>
      </c>
      <c r="F49" s="300">
        <f>+'13.a'!F25/'13.a'!$I25</f>
        <v>8.3870113592016807E-2</v>
      </c>
      <c r="G49" s="300">
        <f>+'13.a'!G25/'13.a'!$I25</f>
        <v>9.5866241790957679E-3</v>
      </c>
      <c r="H49" s="300">
        <f>+'13.a'!H25/'13.a'!$I25</f>
        <v>4.8891046373446184E-2</v>
      </c>
      <c r="I49" s="300">
        <f>+'13.a'!I25/'13.a'!$I25</f>
        <v>1</v>
      </c>
    </row>
    <row r="51" spans="2:18" s="340" customFormat="1" ht="30" customHeight="1">
      <c r="B51" s="341" t="s">
        <v>332</v>
      </c>
      <c r="C51" s="341"/>
      <c r="D51" s="341"/>
      <c r="E51" s="341"/>
      <c r="F51" s="341"/>
      <c r="G51" s="341"/>
      <c r="I51" s="344" t="s">
        <v>336</v>
      </c>
      <c r="O51" s="342"/>
    </row>
    <row r="52" spans="2:18" s="8" customFormat="1" ht="30" customHeight="1">
      <c r="B52" s="37"/>
    </row>
    <row r="53" spans="2:18" s="8" customFormat="1" ht="50" customHeight="1">
      <c r="B53" s="367" t="s">
        <v>127</v>
      </c>
      <c r="C53" s="367"/>
      <c r="D53" s="367"/>
      <c r="E53" s="367"/>
      <c r="F53" s="367"/>
      <c r="G53" s="367"/>
      <c r="H53" s="367"/>
      <c r="I53" s="367"/>
      <c r="J53" s="38"/>
      <c r="K53" s="38"/>
      <c r="L53" s="38"/>
      <c r="M53" s="38"/>
      <c r="N53" s="38"/>
      <c r="O53" s="38"/>
      <c r="P53" s="38"/>
      <c r="Q53" s="38"/>
      <c r="R53" s="38"/>
    </row>
  </sheetData>
  <mergeCells count="14">
    <mergeCell ref="H2:I2"/>
    <mergeCell ref="B32:B33"/>
    <mergeCell ref="C32:C33"/>
    <mergeCell ref="D32:I32"/>
    <mergeCell ref="B49:C49"/>
    <mergeCell ref="C8:C9"/>
    <mergeCell ref="B25:C25"/>
    <mergeCell ref="D8:I8"/>
    <mergeCell ref="B8:B9"/>
    <mergeCell ref="B53:I53"/>
    <mergeCell ref="B5:I5"/>
    <mergeCell ref="B6:I6"/>
    <mergeCell ref="B27:I27"/>
    <mergeCell ref="B30:I30"/>
  </mergeCells>
  <phoneticPr fontId="20" type="noConversion"/>
  <hyperlinks>
    <hyperlink ref="B53" location="Índice!A1" display="Volver al índice"/>
    <hyperlink ref="I51" location="'13.c'!A1" display="Siguiente   "/>
    <hyperlink ref="B51" location="'13.a'!A1" display="  Atrás "/>
    <hyperlink ref="O51" location="G4.a!A1" display="G4.a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5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5.6640625" style="7" customWidth="1"/>
    <col min="3" max="3" width="17.1640625" style="7" customWidth="1"/>
    <col min="4" max="4" width="19.5" style="7" customWidth="1"/>
    <col min="5" max="6" width="15.33203125" style="7" customWidth="1"/>
    <col min="7" max="7" width="20" style="7" customWidth="1"/>
    <col min="8" max="8" width="18.5" style="7" customWidth="1"/>
    <col min="9" max="9" width="20" style="7" customWidth="1"/>
    <col min="10" max="16384" width="12.83203125" style="7"/>
  </cols>
  <sheetData>
    <row r="1" spans="1:28" s="31" customFormat="1" ht="30.75" customHeight="1"/>
    <row r="2" spans="1:28" s="31" customFormat="1" ht="62" customHeight="1">
      <c r="D2" s="32"/>
      <c r="F2" s="33"/>
      <c r="H2" s="411" t="s">
        <v>406</v>
      </c>
      <c r="I2" s="411"/>
    </row>
    <row r="3" spans="1:28" s="31" customFormat="1" ht="30.75" customHeight="1">
      <c r="C3" s="35"/>
      <c r="D3" s="35"/>
      <c r="E3" s="35"/>
      <c r="J3" s="36"/>
      <c r="K3" s="36"/>
      <c r="L3" s="36"/>
      <c r="M3" s="36"/>
    </row>
    <row r="4" spans="1:28" s="5" customFormat="1" ht="30" customHeight="1">
      <c r="G4" s="6"/>
      <c r="H4" s="6"/>
      <c r="I4" s="6"/>
      <c r="J4" s="6"/>
      <c r="K4" s="6"/>
      <c r="L4" s="6"/>
      <c r="M4" s="7"/>
      <c r="N4" s="7"/>
    </row>
    <row r="5" spans="1:28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4"/>
      <c r="K5" s="334"/>
      <c r="L5" s="334"/>
      <c r="M5" s="334"/>
      <c r="N5" s="334"/>
      <c r="O5" s="334"/>
      <c r="P5" s="334"/>
      <c r="Q5" s="334"/>
      <c r="R5" s="335"/>
      <c r="S5" s="335"/>
      <c r="T5" s="334"/>
      <c r="U5" s="334"/>
      <c r="V5" s="334"/>
      <c r="W5" s="334"/>
      <c r="X5" s="334"/>
      <c r="Y5" s="336"/>
      <c r="Z5" s="336"/>
      <c r="AA5" s="336"/>
    </row>
    <row r="6" spans="1:28" s="337" customFormat="1" ht="30" customHeight="1">
      <c r="B6" s="370" t="s">
        <v>383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8"/>
      <c r="O6" s="338"/>
      <c r="P6" s="338"/>
      <c r="Q6" s="338"/>
      <c r="R6" s="335"/>
      <c r="S6" s="335"/>
      <c r="T6" s="338"/>
      <c r="U6" s="338"/>
      <c r="V6" s="338"/>
      <c r="W6" s="338"/>
      <c r="X6" s="338"/>
      <c r="Y6" s="339"/>
      <c r="Z6" s="339"/>
      <c r="AA6" s="339"/>
      <c r="AB6" s="339"/>
    </row>
    <row r="7" spans="1:28" ht="30" customHeight="1">
      <c r="A7" s="143"/>
      <c r="B7" s="152"/>
      <c r="C7" s="153"/>
      <c r="D7" s="153"/>
      <c r="E7" s="153"/>
      <c r="F7" s="153"/>
      <c r="G7" s="153"/>
      <c r="H7" s="153"/>
      <c r="I7" s="153"/>
      <c r="J7" s="143"/>
      <c r="K7" s="143"/>
    </row>
    <row r="8" spans="1:28" ht="30" customHeight="1">
      <c r="A8" s="143"/>
      <c r="B8" s="393" t="s">
        <v>104</v>
      </c>
      <c r="C8" s="374" t="s">
        <v>112</v>
      </c>
      <c r="D8" s="391" t="s">
        <v>17</v>
      </c>
      <c r="E8" s="391"/>
      <c r="F8" s="391"/>
      <c r="G8" s="391"/>
      <c r="H8" s="391"/>
      <c r="I8" s="391"/>
      <c r="J8" s="143"/>
      <c r="K8" s="143"/>
    </row>
    <row r="9" spans="1:28" ht="30" customHeight="1">
      <c r="A9" s="143"/>
      <c r="B9" s="393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58" t="s">
        <v>0</v>
      </c>
      <c r="J9" s="143"/>
      <c r="K9" s="143"/>
    </row>
    <row r="10" spans="1:28" ht="30" customHeight="1">
      <c r="A10" s="143"/>
      <c r="B10" s="139" t="s">
        <v>1</v>
      </c>
      <c r="C10" s="96" t="s">
        <v>113</v>
      </c>
      <c r="D10" s="154">
        <v>0.37137204184022504</v>
      </c>
      <c r="E10" s="154">
        <v>3.0290846412221573E-2</v>
      </c>
      <c r="F10" s="154">
        <v>7.910191894219128E-3</v>
      </c>
      <c r="G10" s="154">
        <v>0</v>
      </c>
      <c r="H10" s="154">
        <v>1.7912399805087315E-2</v>
      </c>
      <c r="I10" s="298">
        <f>+SUM(D10:H10)</f>
        <v>0.42748547995175307</v>
      </c>
      <c r="J10" s="143"/>
      <c r="K10" s="143"/>
    </row>
    <row r="11" spans="1:28" ht="30" customHeight="1">
      <c r="A11" s="143"/>
      <c r="B11" s="140" t="s">
        <v>2</v>
      </c>
      <c r="C11" s="42" t="s">
        <v>114</v>
      </c>
      <c r="D11" s="155">
        <v>0.18950883804703936</v>
      </c>
      <c r="E11" s="155">
        <v>9.3865546551444492E-3</v>
      </c>
      <c r="F11" s="155">
        <v>4.5409119707585308E-2</v>
      </c>
      <c r="G11" s="155">
        <v>0</v>
      </c>
      <c r="H11" s="155">
        <v>3.5972334715029745E-2</v>
      </c>
      <c r="I11" s="298">
        <f t="shared" ref="I11:I24" si="0">+SUM(D11:H11)</f>
        <v>0.28027684712479889</v>
      </c>
      <c r="J11" s="143"/>
      <c r="K11" s="143"/>
    </row>
    <row r="12" spans="1:28" ht="30" customHeight="1">
      <c r="A12" s="143"/>
      <c r="B12" s="139" t="s">
        <v>3</v>
      </c>
      <c r="C12" s="96" t="s">
        <v>115</v>
      </c>
      <c r="D12" s="154">
        <v>0.8306964380752776</v>
      </c>
      <c r="E12" s="154">
        <v>8.104208422271468E-2</v>
      </c>
      <c r="F12" s="154">
        <v>8.4041967920690908E-2</v>
      </c>
      <c r="G12" s="154">
        <v>0</v>
      </c>
      <c r="H12" s="154">
        <v>0</v>
      </c>
      <c r="I12" s="298">
        <f t="shared" si="0"/>
        <v>0.99578049021868309</v>
      </c>
      <c r="J12" s="143"/>
      <c r="K12" s="143"/>
    </row>
    <row r="13" spans="1:28" ht="30" customHeight="1">
      <c r="A13" s="143"/>
      <c r="B13" s="140" t="s">
        <v>4</v>
      </c>
      <c r="C13" s="42" t="s">
        <v>116</v>
      </c>
      <c r="D13" s="155">
        <v>0.38130255446046529</v>
      </c>
      <c r="E13" s="155">
        <v>8.9577449717777539E-3</v>
      </c>
      <c r="F13" s="155">
        <v>3.9524542558842524E-2</v>
      </c>
      <c r="G13" s="155">
        <v>0</v>
      </c>
      <c r="H13" s="155">
        <v>0</v>
      </c>
      <c r="I13" s="298">
        <f t="shared" si="0"/>
        <v>0.42978484199108558</v>
      </c>
      <c r="J13" s="143"/>
      <c r="K13" s="143"/>
    </row>
    <row r="14" spans="1:28" ht="30" customHeight="1">
      <c r="A14" s="143"/>
      <c r="B14" s="139" t="s">
        <v>5</v>
      </c>
      <c r="C14" s="96" t="s">
        <v>117</v>
      </c>
      <c r="D14" s="154">
        <v>0.4289754993656415</v>
      </c>
      <c r="E14" s="154">
        <v>7.4806431007213653E-2</v>
      </c>
      <c r="F14" s="154">
        <v>8.7515949918684652E-2</v>
      </c>
      <c r="G14" s="154">
        <v>0</v>
      </c>
      <c r="H14" s="154">
        <v>2.0839650497325612E-2</v>
      </c>
      <c r="I14" s="298">
        <f t="shared" si="0"/>
        <v>0.61213753078886535</v>
      </c>
      <c r="J14" s="143"/>
      <c r="K14" s="143"/>
    </row>
    <row r="15" spans="1:28" ht="30" customHeight="1">
      <c r="A15" s="143"/>
      <c r="B15" s="140" t="s">
        <v>6</v>
      </c>
      <c r="C15" s="42" t="s">
        <v>113</v>
      </c>
      <c r="D15" s="155">
        <v>0.4748833495910279</v>
      </c>
      <c r="E15" s="155">
        <v>5.3426237760601791E-2</v>
      </c>
      <c r="F15" s="155">
        <v>7.8398989586024089E-3</v>
      </c>
      <c r="G15" s="155">
        <v>0</v>
      </c>
      <c r="H15" s="155">
        <v>7.5910454103750788E-2</v>
      </c>
      <c r="I15" s="298">
        <f t="shared" si="0"/>
        <v>0.61205994041398282</v>
      </c>
      <c r="J15" s="143"/>
      <c r="K15" s="143"/>
    </row>
    <row r="16" spans="1:28" ht="30" customHeight="1">
      <c r="A16" s="143"/>
      <c r="B16" s="139" t="s">
        <v>7</v>
      </c>
      <c r="C16" s="96" t="s">
        <v>117</v>
      </c>
      <c r="D16" s="154">
        <v>0.60847171739637795</v>
      </c>
      <c r="E16" s="154">
        <v>5.123572451820356E-2</v>
      </c>
      <c r="F16" s="154">
        <v>2.0681776049261198E-2</v>
      </c>
      <c r="G16" s="154">
        <v>0</v>
      </c>
      <c r="H16" s="154">
        <v>4.8480577389963843E-2</v>
      </c>
      <c r="I16" s="298">
        <f t="shared" si="0"/>
        <v>0.72886979535380658</v>
      </c>
      <c r="J16" s="143"/>
      <c r="K16" s="143"/>
    </row>
    <row r="17" spans="1:18" ht="30" customHeight="1">
      <c r="A17" s="143"/>
      <c r="B17" s="140" t="s">
        <v>8</v>
      </c>
      <c r="C17" s="42" t="s">
        <v>117</v>
      </c>
      <c r="D17" s="155">
        <v>0.51002345053700993</v>
      </c>
      <c r="E17" s="155">
        <v>1.228396468452044E-2</v>
      </c>
      <c r="F17" s="155">
        <v>3.5636729863045925E-2</v>
      </c>
      <c r="G17" s="155">
        <v>0</v>
      </c>
      <c r="H17" s="155">
        <v>0.11026898280538995</v>
      </c>
      <c r="I17" s="298">
        <f t="shared" si="0"/>
        <v>0.66821312788996623</v>
      </c>
      <c r="J17" s="143"/>
      <c r="K17" s="143"/>
    </row>
    <row r="18" spans="1:18" ht="30" customHeight="1">
      <c r="A18" s="143"/>
      <c r="B18" s="139" t="s">
        <v>9</v>
      </c>
      <c r="C18" s="96" t="s">
        <v>118</v>
      </c>
      <c r="D18" s="154">
        <v>0.21880034927891964</v>
      </c>
      <c r="E18" s="154">
        <v>3.5366435767066749E-3</v>
      </c>
      <c r="F18" s="154">
        <v>0.10633508353964737</v>
      </c>
      <c r="G18" s="154">
        <v>7.0732871534133504E-2</v>
      </c>
      <c r="H18" s="154">
        <v>9.9026020147786904E-3</v>
      </c>
      <c r="I18" s="298">
        <f t="shared" si="0"/>
        <v>0.40930754994418589</v>
      </c>
      <c r="J18" s="143"/>
      <c r="K18" s="143"/>
    </row>
    <row r="19" spans="1:18" ht="30" customHeight="1">
      <c r="A19" s="143"/>
      <c r="B19" s="140" t="s">
        <v>10</v>
      </c>
      <c r="C19" s="42" t="s">
        <v>119</v>
      </c>
      <c r="D19" s="155">
        <v>0.19231233332931111</v>
      </c>
      <c r="E19" s="155">
        <v>4.5249960783367321E-2</v>
      </c>
      <c r="F19" s="155">
        <v>3.9216632678918346E-2</v>
      </c>
      <c r="G19" s="155">
        <v>0</v>
      </c>
      <c r="H19" s="155">
        <v>2.2624980391683661E-2</v>
      </c>
      <c r="I19" s="298">
        <f t="shared" si="0"/>
        <v>0.29940390718328042</v>
      </c>
      <c r="J19" s="143"/>
      <c r="K19" s="143"/>
    </row>
    <row r="20" spans="1:18" ht="30" customHeight="1">
      <c r="A20" s="143"/>
      <c r="B20" s="139" t="s">
        <v>11</v>
      </c>
      <c r="C20" s="96" t="s">
        <v>113</v>
      </c>
      <c r="D20" s="154">
        <v>0.38361547174769001</v>
      </c>
      <c r="E20" s="154">
        <v>3.0092844798246681E-2</v>
      </c>
      <c r="F20" s="154">
        <v>1.1507982581752122E-2</v>
      </c>
      <c r="G20" s="154">
        <v>0</v>
      </c>
      <c r="H20" s="154">
        <v>7.3994814126779163E-2</v>
      </c>
      <c r="I20" s="298">
        <f t="shared" si="0"/>
        <v>0.49921111325446799</v>
      </c>
      <c r="J20" s="143"/>
      <c r="K20" s="143"/>
    </row>
    <row r="21" spans="1:18" ht="30" customHeight="1">
      <c r="A21" s="143"/>
      <c r="B21" s="140" t="s">
        <v>12</v>
      </c>
      <c r="C21" s="42" t="s">
        <v>113</v>
      </c>
      <c r="D21" s="155">
        <v>0.27781094665129197</v>
      </c>
      <c r="E21" s="155">
        <v>9.4413103964804037E-3</v>
      </c>
      <c r="F21" s="155">
        <v>1.3013725926398529E-2</v>
      </c>
      <c r="G21" s="155">
        <v>0</v>
      </c>
      <c r="H21" s="155">
        <v>6.0387826975605567E-2</v>
      </c>
      <c r="I21" s="298">
        <f t="shared" si="0"/>
        <v>0.36065380994977647</v>
      </c>
      <c r="J21" s="143"/>
      <c r="K21" s="143"/>
    </row>
    <row r="22" spans="1:18" ht="30" customHeight="1">
      <c r="A22" s="143"/>
      <c r="B22" s="139" t="s">
        <v>13</v>
      </c>
      <c r="C22" s="96" t="s">
        <v>120</v>
      </c>
      <c r="D22" s="154">
        <v>0.28967492619729779</v>
      </c>
      <c r="E22" s="154">
        <v>2.2177721724764683E-2</v>
      </c>
      <c r="F22" s="154">
        <v>2.2302053731630918E-2</v>
      </c>
      <c r="G22" s="154">
        <v>0</v>
      </c>
      <c r="H22" s="154">
        <v>0</v>
      </c>
      <c r="I22" s="298">
        <f t="shared" si="0"/>
        <v>0.33415470165369338</v>
      </c>
      <c r="J22" s="143"/>
      <c r="K22" s="143"/>
    </row>
    <row r="23" spans="1:18" ht="30" customHeight="1">
      <c r="A23" s="143"/>
      <c r="B23" s="140" t="s">
        <v>14</v>
      </c>
      <c r="C23" s="42" t="s">
        <v>121</v>
      </c>
      <c r="D23" s="155">
        <v>0.67023896551724149</v>
      </c>
      <c r="E23" s="155">
        <v>5.4187931034482759E-3</v>
      </c>
      <c r="F23" s="155">
        <v>3.710741379310345E-2</v>
      </c>
      <c r="G23" s="155">
        <v>0</v>
      </c>
      <c r="H23" s="155">
        <v>5.239431034482759E-2</v>
      </c>
      <c r="I23" s="298">
        <f t="shared" si="0"/>
        <v>0.76515948275862078</v>
      </c>
      <c r="J23" s="143"/>
      <c r="K23" s="143"/>
    </row>
    <row r="24" spans="1:18" ht="30" customHeight="1">
      <c r="A24" s="143"/>
      <c r="B24" s="139" t="s">
        <v>15</v>
      </c>
      <c r="C24" s="96" t="s">
        <v>113</v>
      </c>
      <c r="D24" s="154">
        <v>0.54329166819503494</v>
      </c>
      <c r="E24" s="154">
        <v>3.7000265496869113E-2</v>
      </c>
      <c r="F24" s="154">
        <v>2.0570550482496772E-2</v>
      </c>
      <c r="G24" s="154">
        <v>0</v>
      </c>
      <c r="H24" s="154">
        <v>2.0394722026588125E-2</v>
      </c>
      <c r="I24" s="298">
        <f t="shared" si="0"/>
        <v>0.6212572062009889</v>
      </c>
      <c r="J24" s="143"/>
      <c r="K24" s="143"/>
    </row>
    <row r="25" spans="1:18" ht="30" customHeight="1">
      <c r="A25" s="143"/>
      <c r="B25" s="408" t="s">
        <v>0</v>
      </c>
      <c r="C25" s="408"/>
      <c r="D25" s="297">
        <f t="shared" ref="D25:I25" si="1">+AVERAGE(D10:D24)</f>
        <v>0.42473190334865679</v>
      </c>
      <c r="E25" s="297">
        <f t="shared" si="1"/>
        <v>3.1623141874152071E-2</v>
      </c>
      <c r="F25" s="297">
        <f t="shared" si="1"/>
        <v>3.8574241306991976E-2</v>
      </c>
      <c r="G25" s="297">
        <f t="shared" si="1"/>
        <v>4.7155247689422333E-3</v>
      </c>
      <c r="H25" s="297">
        <f t="shared" si="1"/>
        <v>3.6605577013120665E-2</v>
      </c>
      <c r="I25" s="297">
        <f t="shared" si="1"/>
        <v>0.53625038831186367</v>
      </c>
      <c r="J25" s="143"/>
      <c r="K25" s="143"/>
    </row>
    <row r="26" spans="1:18" ht="30" customHeight="1">
      <c r="A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8" ht="25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143"/>
      <c r="K27" s="143"/>
    </row>
    <row r="28" spans="1:18" ht="30" customHeight="1">
      <c r="A28" s="23"/>
      <c r="C28" s="143"/>
      <c r="D28" s="143"/>
      <c r="E28" s="143"/>
      <c r="F28" s="143"/>
      <c r="G28" s="143"/>
      <c r="H28" s="143"/>
      <c r="I28" s="143"/>
      <c r="J28" s="143"/>
      <c r="K28" s="143"/>
    </row>
    <row r="29" spans="1:18" s="340" customFormat="1" ht="30" customHeight="1">
      <c r="B29" s="341" t="s">
        <v>335</v>
      </c>
      <c r="C29" s="341"/>
      <c r="D29" s="341"/>
      <c r="E29" s="341"/>
      <c r="F29" s="341"/>
      <c r="G29" s="341"/>
      <c r="I29" s="341" t="s">
        <v>336</v>
      </c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24"/>
      <c r="B32" s="143"/>
      <c r="C32" s="143"/>
      <c r="D32" s="143"/>
      <c r="E32" s="143"/>
      <c r="F32" s="143"/>
      <c r="G32" s="143"/>
      <c r="H32" s="143"/>
      <c r="I32" s="143"/>
      <c r="J32" s="143"/>
      <c r="K32" s="143"/>
    </row>
    <row r="33" spans="1:11" ht="30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4" spans="1:11" ht="30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1:11" ht="30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</sheetData>
  <mergeCells count="9">
    <mergeCell ref="B27:I27"/>
    <mergeCell ref="H2:I2"/>
    <mergeCell ref="B31:I31"/>
    <mergeCell ref="B25:C25"/>
    <mergeCell ref="D8:I8"/>
    <mergeCell ref="C8:C9"/>
    <mergeCell ref="B8:B9"/>
    <mergeCell ref="B5:I5"/>
    <mergeCell ref="B6:I6"/>
  </mergeCells>
  <phoneticPr fontId="20" type="noConversion"/>
  <hyperlinks>
    <hyperlink ref="B31" location="Índice!A1" display="Volver al índice"/>
    <hyperlink ref="I29" location="'13.d'!A1" display="Siguiente   "/>
    <hyperlink ref="B29" location="'13.b'!A1" display="  Atrás "/>
    <hyperlink ref="O29" location="G4.a!A1" display="G4.a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4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5.83203125" style="7" customWidth="1"/>
    <col min="3" max="3" width="16.6640625" style="7" customWidth="1"/>
    <col min="4" max="4" width="20.1640625" style="7" customWidth="1"/>
    <col min="5" max="6" width="12.83203125" style="7"/>
    <col min="7" max="7" width="17.6640625" style="7" customWidth="1"/>
    <col min="8" max="8" width="18.5" style="7" customWidth="1"/>
    <col min="9" max="9" width="21.5" style="7" customWidth="1"/>
    <col min="10" max="16384" width="12.83203125" style="7"/>
  </cols>
  <sheetData>
    <row r="1" spans="2:31" s="31" customFormat="1" ht="30.75" customHeight="1"/>
    <row r="2" spans="2:31" s="31" customFormat="1" ht="62" customHeight="1">
      <c r="D2" s="32"/>
      <c r="F2" s="33"/>
      <c r="H2" s="411" t="s">
        <v>406</v>
      </c>
      <c r="I2" s="411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0" t="s">
        <v>382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2:31" ht="30" customHeight="1"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2:31" ht="30" customHeight="1">
      <c r="B8" s="399" t="s">
        <v>104</v>
      </c>
      <c r="C8" s="374" t="s">
        <v>112</v>
      </c>
      <c r="D8" s="399" t="s">
        <v>17</v>
      </c>
      <c r="E8" s="399"/>
      <c r="F8" s="399"/>
      <c r="G8" s="399"/>
      <c r="H8" s="399"/>
      <c r="I8" s="399" t="s">
        <v>66</v>
      </c>
      <c r="J8" s="137"/>
      <c r="K8" s="137"/>
    </row>
    <row r="9" spans="2:31" ht="30" customHeight="1">
      <c r="B9" s="399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399"/>
      <c r="J9" s="137"/>
      <c r="K9" s="137"/>
    </row>
    <row r="10" spans="2:31" ht="30" customHeight="1">
      <c r="B10" s="139" t="s">
        <v>1</v>
      </c>
      <c r="C10" s="96" t="s">
        <v>113</v>
      </c>
      <c r="D10" s="150">
        <v>27</v>
      </c>
      <c r="E10" s="150">
        <v>20</v>
      </c>
      <c r="F10" s="150">
        <v>29</v>
      </c>
      <c r="G10" s="150"/>
      <c r="H10" s="150">
        <v>24</v>
      </c>
      <c r="I10" s="150">
        <v>20</v>
      </c>
      <c r="J10" s="137"/>
      <c r="K10" s="137"/>
    </row>
    <row r="11" spans="2:31" ht="30" customHeight="1">
      <c r="B11" s="140" t="s">
        <v>2</v>
      </c>
      <c r="C11" s="42" t="s">
        <v>114</v>
      </c>
      <c r="D11" s="151">
        <v>40.5</v>
      </c>
      <c r="E11" s="151">
        <v>36</v>
      </c>
      <c r="F11" s="151">
        <v>34</v>
      </c>
      <c r="G11" s="151"/>
      <c r="H11" s="151">
        <v>33</v>
      </c>
      <c r="I11" s="151">
        <v>28</v>
      </c>
      <c r="J11" s="137"/>
      <c r="K11" s="137"/>
    </row>
    <row r="12" spans="2:31" ht="30" customHeight="1">
      <c r="B12" s="139" t="s">
        <v>3</v>
      </c>
      <c r="C12" s="96" t="s">
        <v>115</v>
      </c>
      <c r="D12" s="150">
        <v>35</v>
      </c>
      <c r="E12" s="150">
        <v>24.5</v>
      </c>
      <c r="F12" s="150">
        <v>28</v>
      </c>
      <c r="G12" s="150"/>
      <c r="H12" s="150"/>
      <c r="I12" s="150">
        <v>15</v>
      </c>
      <c r="J12" s="137"/>
      <c r="K12" s="137"/>
    </row>
    <row r="13" spans="2:31" ht="30" customHeight="1">
      <c r="B13" s="140" t="s">
        <v>4</v>
      </c>
      <c r="C13" s="42" t="s">
        <v>116</v>
      </c>
      <c r="D13" s="151">
        <v>43</v>
      </c>
      <c r="E13" s="151">
        <v>20</v>
      </c>
      <c r="F13" s="151">
        <v>35</v>
      </c>
      <c r="G13" s="151"/>
      <c r="H13" s="151"/>
      <c r="I13" s="151">
        <v>15</v>
      </c>
      <c r="J13" s="137"/>
      <c r="K13" s="137"/>
    </row>
    <row r="14" spans="2:31" ht="30" customHeight="1">
      <c r="B14" s="139" t="s">
        <v>5</v>
      </c>
      <c r="C14" s="96" t="s">
        <v>117</v>
      </c>
      <c r="D14" s="150">
        <v>35</v>
      </c>
      <c r="E14" s="150">
        <v>24</v>
      </c>
      <c r="F14" s="150">
        <v>27</v>
      </c>
      <c r="G14" s="150"/>
      <c r="H14" s="150">
        <v>20</v>
      </c>
      <c r="I14" s="150">
        <v>15</v>
      </c>
      <c r="J14" s="137"/>
      <c r="K14" s="137"/>
    </row>
    <row r="15" spans="2:31" ht="30" customHeight="1">
      <c r="B15" s="140" t="s">
        <v>6</v>
      </c>
      <c r="C15" s="42" t="s">
        <v>113</v>
      </c>
      <c r="D15" s="151">
        <v>21.6</v>
      </c>
      <c r="E15" s="151">
        <v>16</v>
      </c>
      <c r="F15" s="151">
        <v>23.2</v>
      </c>
      <c r="G15" s="151"/>
      <c r="H15" s="151">
        <v>23.00000000305738</v>
      </c>
      <c r="I15" s="151">
        <v>15</v>
      </c>
      <c r="J15" s="137"/>
      <c r="K15" s="137"/>
    </row>
    <row r="16" spans="2:31" ht="30" customHeight="1">
      <c r="B16" s="139" t="s">
        <v>7</v>
      </c>
      <c r="C16" s="96" t="s">
        <v>117</v>
      </c>
      <c r="D16" s="150">
        <v>31.6</v>
      </c>
      <c r="E16" s="150">
        <v>24.4</v>
      </c>
      <c r="F16" s="150">
        <v>32.25</v>
      </c>
      <c r="G16" s="150"/>
      <c r="H16" s="150">
        <v>21.68</v>
      </c>
      <c r="I16" s="150">
        <v>13.416</v>
      </c>
      <c r="J16" s="137"/>
      <c r="K16" s="137"/>
    </row>
    <row r="17" spans="1:18" ht="30" customHeight="1">
      <c r="B17" s="140" t="s">
        <v>8</v>
      </c>
      <c r="C17" s="42" t="s">
        <v>117</v>
      </c>
      <c r="D17" s="151">
        <v>31.6</v>
      </c>
      <c r="E17" s="151">
        <v>24.4</v>
      </c>
      <c r="F17" s="151">
        <v>32.25</v>
      </c>
      <c r="G17" s="151"/>
      <c r="H17" s="151">
        <v>21.68</v>
      </c>
      <c r="I17" s="151">
        <v>13.416</v>
      </c>
      <c r="J17" s="137"/>
      <c r="K17" s="137"/>
    </row>
    <row r="18" spans="1:18" ht="30" customHeight="1">
      <c r="B18" s="139" t="s">
        <v>9</v>
      </c>
      <c r="C18" s="96" t="s">
        <v>118</v>
      </c>
      <c r="D18" s="150">
        <v>24.9</v>
      </c>
      <c r="E18" s="150">
        <v>10.8</v>
      </c>
      <c r="F18" s="150">
        <v>22</v>
      </c>
      <c r="G18" s="150">
        <v>12</v>
      </c>
      <c r="H18" s="150">
        <v>10.8</v>
      </c>
      <c r="I18" s="150">
        <v>12.4</v>
      </c>
      <c r="J18" s="137"/>
      <c r="K18" s="137"/>
    </row>
    <row r="19" spans="1:18" ht="30" customHeight="1">
      <c r="B19" s="140" t="s">
        <v>10</v>
      </c>
      <c r="C19" s="42" t="s">
        <v>119</v>
      </c>
      <c r="D19" s="151">
        <v>26.94</v>
      </c>
      <c r="E19" s="151">
        <v>21.6</v>
      </c>
      <c r="F19" s="151">
        <v>21.51</v>
      </c>
      <c r="G19" s="151"/>
      <c r="H19" s="151">
        <v>28.41</v>
      </c>
      <c r="I19" s="151">
        <v>27.63</v>
      </c>
      <c r="J19" s="137"/>
      <c r="K19" s="137"/>
    </row>
    <row r="20" spans="1:18" ht="30" customHeight="1">
      <c r="B20" s="139" t="s">
        <v>11</v>
      </c>
      <c r="C20" s="96" t="s">
        <v>113</v>
      </c>
      <c r="D20" s="150">
        <v>21.6</v>
      </c>
      <c r="E20" s="150">
        <v>16</v>
      </c>
      <c r="F20" s="150">
        <v>23.2</v>
      </c>
      <c r="G20" s="150"/>
      <c r="H20" s="150">
        <v>23.000000002641599</v>
      </c>
      <c r="I20" s="150">
        <v>15</v>
      </c>
      <c r="J20" s="137"/>
      <c r="K20" s="137"/>
    </row>
    <row r="21" spans="1:18" ht="30" customHeight="1">
      <c r="B21" s="140" t="s">
        <v>12</v>
      </c>
      <c r="C21" s="42" t="s">
        <v>113</v>
      </c>
      <c r="D21" s="151">
        <v>28</v>
      </c>
      <c r="E21" s="151">
        <v>25</v>
      </c>
      <c r="F21" s="151">
        <v>26</v>
      </c>
      <c r="G21" s="151"/>
      <c r="H21" s="151">
        <v>23</v>
      </c>
      <c r="I21" s="151">
        <v>17.399999999999999</v>
      </c>
      <c r="J21" s="137"/>
      <c r="K21" s="137"/>
    </row>
    <row r="22" spans="1:18" ht="30" customHeight="1">
      <c r="B22" s="139" t="s">
        <v>13</v>
      </c>
      <c r="C22" s="96" t="s">
        <v>120</v>
      </c>
      <c r="D22" s="150">
        <v>39</v>
      </c>
      <c r="E22" s="150">
        <v>22</v>
      </c>
      <c r="F22" s="150">
        <v>41</v>
      </c>
      <c r="G22" s="150"/>
      <c r="H22" s="150"/>
      <c r="I22" s="150">
        <v>15</v>
      </c>
      <c r="J22" s="137"/>
      <c r="K22" s="137"/>
    </row>
    <row r="23" spans="1:18" ht="30" customHeight="1">
      <c r="B23" s="140" t="s">
        <v>14</v>
      </c>
      <c r="C23" s="42" t="s">
        <v>121</v>
      </c>
      <c r="D23" s="151">
        <v>24</v>
      </c>
      <c r="E23" s="151">
        <v>23.2</v>
      </c>
      <c r="F23" s="151">
        <v>20</v>
      </c>
      <c r="G23" s="151"/>
      <c r="H23" s="151">
        <v>18</v>
      </c>
      <c r="I23" s="151">
        <v>11</v>
      </c>
      <c r="J23" s="137"/>
      <c r="K23" s="137"/>
    </row>
    <row r="24" spans="1:18" ht="30" customHeight="1">
      <c r="B24" s="139" t="s">
        <v>15</v>
      </c>
      <c r="C24" s="96" t="s">
        <v>113</v>
      </c>
      <c r="D24" s="150">
        <v>28</v>
      </c>
      <c r="E24" s="150">
        <v>25</v>
      </c>
      <c r="F24" s="150">
        <v>26</v>
      </c>
      <c r="G24" s="150"/>
      <c r="H24" s="150">
        <v>23</v>
      </c>
      <c r="I24" s="150">
        <v>15</v>
      </c>
      <c r="J24" s="137"/>
      <c r="K24" s="137"/>
    </row>
    <row r="25" spans="1:18" ht="30" customHeight="1">
      <c r="B25" s="404" t="s">
        <v>67</v>
      </c>
      <c r="C25" s="404"/>
      <c r="D25" s="296">
        <f t="shared" ref="D25:I25" si="0">+AVERAGE(D10:D24)</f>
        <v>30.516000000000002</v>
      </c>
      <c r="E25" s="296">
        <f t="shared" si="0"/>
        <v>22.193333333333335</v>
      </c>
      <c r="F25" s="296">
        <f t="shared" si="0"/>
        <v>28.027333333333331</v>
      </c>
      <c r="G25" s="296">
        <f t="shared" si="0"/>
        <v>12</v>
      </c>
      <c r="H25" s="296">
        <f t="shared" si="0"/>
        <v>22.464166667141583</v>
      </c>
      <c r="I25" s="296">
        <f t="shared" si="0"/>
        <v>16.550799999999999</v>
      </c>
      <c r="J25" s="137"/>
      <c r="K25" s="137"/>
    </row>
    <row r="26" spans="1:18" ht="30" customHeight="1"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8" ht="25" customHeight="1">
      <c r="B27" s="410" t="s">
        <v>338</v>
      </c>
      <c r="C27" s="410"/>
      <c r="D27" s="410"/>
      <c r="E27" s="410"/>
      <c r="F27" s="410"/>
      <c r="G27" s="410"/>
      <c r="H27" s="410"/>
      <c r="I27" s="410"/>
      <c r="J27" s="137"/>
      <c r="K27" s="137"/>
    </row>
    <row r="28" spans="1:18" ht="30" customHeight="1">
      <c r="A28" s="126"/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8" s="340" customFormat="1" ht="30" customHeight="1">
      <c r="B29" s="341" t="s">
        <v>332</v>
      </c>
      <c r="C29" s="341"/>
      <c r="D29" s="341"/>
      <c r="E29" s="341"/>
      <c r="F29" s="341"/>
      <c r="G29" s="341"/>
      <c r="I29" s="341" t="s">
        <v>336</v>
      </c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117"/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2:11" ht="30" customHeight="1"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2:11" ht="30" customHeight="1">
      <c r="B34" s="137"/>
      <c r="C34" s="137"/>
      <c r="D34" s="137"/>
      <c r="E34" s="137"/>
      <c r="F34" s="137"/>
      <c r="G34" s="137"/>
      <c r="H34" s="137"/>
      <c r="I34" s="137"/>
      <c r="J34" s="137"/>
      <c r="K34" s="137"/>
    </row>
  </sheetData>
  <mergeCells count="10">
    <mergeCell ref="B27:I27"/>
    <mergeCell ref="H2:I2"/>
    <mergeCell ref="B31:I31"/>
    <mergeCell ref="B25:C25"/>
    <mergeCell ref="B8:B9"/>
    <mergeCell ref="D8:H8"/>
    <mergeCell ref="I8:I9"/>
    <mergeCell ref="C8:C9"/>
    <mergeCell ref="B5:I5"/>
    <mergeCell ref="B6:I6"/>
  </mergeCells>
  <phoneticPr fontId="20" type="noConversion"/>
  <hyperlinks>
    <hyperlink ref="B31" location="Índice!A1" display="Volver al índice"/>
    <hyperlink ref="I29" location="'13.e'!A1" display="Siguiente   "/>
    <hyperlink ref="B29" location="'13.c'!A1" display="  Atrás "/>
    <hyperlink ref="O29" location="G4.a!A1" display="G4.a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53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5.5" style="7" customWidth="1"/>
    <col min="3" max="3" width="18.1640625" style="7" customWidth="1"/>
    <col min="4" max="4" width="20.5" style="7" customWidth="1"/>
    <col min="5" max="5" width="17.6640625" style="7" customWidth="1"/>
    <col min="6" max="6" width="17.5" style="7" customWidth="1"/>
    <col min="7" max="7" width="19.33203125" style="7" customWidth="1"/>
    <col min="8" max="8" width="20.83203125" style="7" customWidth="1"/>
    <col min="9" max="9" width="19.5" style="7" customWidth="1"/>
    <col min="10" max="16384" width="12.83203125" style="7"/>
  </cols>
  <sheetData>
    <row r="1" spans="1:29" s="31" customFormat="1" ht="30.75" customHeight="1"/>
    <row r="2" spans="1:29" s="31" customFormat="1" ht="62" customHeight="1">
      <c r="D2" s="32"/>
      <c r="F2" s="33"/>
      <c r="H2" s="411" t="s">
        <v>406</v>
      </c>
      <c r="I2" s="411"/>
    </row>
    <row r="3" spans="1:29" s="31" customFormat="1" ht="30.75" customHeight="1">
      <c r="C3" s="35"/>
      <c r="D3" s="35"/>
      <c r="E3" s="35"/>
      <c r="J3" s="36"/>
      <c r="K3" s="36"/>
      <c r="L3" s="36"/>
      <c r="M3" s="36"/>
    </row>
    <row r="4" spans="1:29" s="5" customFormat="1" ht="30" customHeight="1">
      <c r="G4" s="6"/>
      <c r="H4" s="6"/>
      <c r="I4" s="6"/>
      <c r="J4" s="6"/>
      <c r="K4" s="6"/>
      <c r="L4" s="6"/>
      <c r="M4" s="6"/>
      <c r="N4" s="7"/>
      <c r="O4" s="7"/>
    </row>
    <row r="5" spans="1:29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1"/>
      <c r="K5" s="334"/>
      <c r="L5" s="334"/>
      <c r="M5" s="334"/>
      <c r="N5" s="334"/>
      <c r="O5" s="334"/>
      <c r="P5" s="334"/>
      <c r="Q5" s="334"/>
      <c r="R5" s="334"/>
      <c r="S5" s="335"/>
      <c r="T5" s="335"/>
      <c r="U5" s="334"/>
      <c r="V5" s="334"/>
      <c r="W5" s="334"/>
      <c r="X5" s="334"/>
      <c r="Y5" s="334"/>
      <c r="Z5" s="336"/>
      <c r="AA5" s="336"/>
      <c r="AB5" s="336"/>
    </row>
    <row r="6" spans="1:29" s="337" customFormat="1" ht="30" customHeight="1">
      <c r="B6" s="370" t="s">
        <v>381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2"/>
      <c r="O6" s="338"/>
      <c r="P6" s="338"/>
      <c r="Q6" s="338"/>
      <c r="R6" s="338"/>
      <c r="S6" s="335"/>
      <c r="T6" s="335"/>
      <c r="U6" s="338"/>
      <c r="V6" s="338"/>
      <c r="W6" s="338"/>
      <c r="X6" s="338"/>
      <c r="Y6" s="338"/>
      <c r="Z6" s="339"/>
      <c r="AA6" s="339"/>
      <c r="AB6" s="339"/>
      <c r="AC6" s="339"/>
    </row>
    <row r="7" spans="1:29" ht="30" customHeight="1">
      <c r="A7" s="143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44"/>
    </row>
    <row r="8" spans="1:29" ht="30" customHeight="1">
      <c r="A8" s="143"/>
      <c r="B8" s="399" t="s">
        <v>111</v>
      </c>
      <c r="C8" s="374" t="s">
        <v>112</v>
      </c>
      <c r="D8" s="399" t="s">
        <v>102</v>
      </c>
      <c r="E8" s="399"/>
      <c r="F8" s="399"/>
      <c r="G8" s="399"/>
      <c r="H8" s="399"/>
      <c r="I8" s="399"/>
      <c r="J8" s="137"/>
      <c r="K8" s="137"/>
      <c r="L8" s="144"/>
    </row>
    <row r="9" spans="1:29" ht="30" customHeight="1">
      <c r="A9" s="143"/>
      <c r="B9" s="399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64" t="s">
        <v>0</v>
      </c>
      <c r="J9" s="137"/>
      <c r="K9" s="137"/>
      <c r="L9" s="144"/>
    </row>
    <row r="10" spans="1:29" ht="30" customHeight="1">
      <c r="A10" s="143"/>
      <c r="B10" s="139" t="s">
        <v>1</v>
      </c>
      <c r="C10" s="96" t="s">
        <v>113</v>
      </c>
      <c r="D10" s="145">
        <v>802698.05188029795</v>
      </c>
      <c r="E10" s="145">
        <v>48497.644301829947</v>
      </c>
      <c r="F10" s="145">
        <v>18363.871978199273</v>
      </c>
      <c r="G10" s="145"/>
      <c r="H10" s="145">
        <v>34414.721167598305</v>
      </c>
      <c r="I10" s="295">
        <f>+SUM(D10:H10)</f>
        <v>903974.28932792542</v>
      </c>
      <c r="J10" s="137"/>
      <c r="K10" s="137"/>
      <c r="L10" s="144"/>
    </row>
    <row r="11" spans="1:29" ht="30" customHeight="1">
      <c r="A11" s="143"/>
      <c r="B11" s="140" t="s">
        <v>2</v>
      </c>
      <c r="C11" s="42" t="s">
        <v>114</v>
      </c>
      <c r="D11" s="148">
        <v>1000828.575</v>
      </c>
      <c r="E11" s="148">
        <v>44064</v>
      </c>
      <c r="F11" s="148">
        <v>201324.76666666666</v>
      </c>
      <c r="G11" s="148"/>
      <c r="H11" s="148">
        <v>154795.29999999999</v>
      </c>
      <c r="I11" s="295">
        <f t="shared" ref="I11:I24" si="0">+SUM(D11:H11)</f>
        <v>1401012.6416666666</v>
      </c>
      <c r="J11" s="137"/>
      <c r="K11" s="137"/>
      <c r="L11" s="144"/>
    </row>
    <row r="12" spans="1:29" ht="30" customHeight="1">
      <c r="A12" s="143"/>
      <c r="B12" s="139" t="s">
        <v>3</v>
      </c>
      <c r="C12" s="96" t="s">
        <v>115</v>
      </c>
      <c r="D12" s="145">
        <v>6428916.666666667</v>
      </c>
      <c r="E12" s="145">
        <v>439040</v>
      </c>
      <c r="F12" s="145">
        <v>520333.33333333331</v>
      </c>
      <c r="G12" s="145"/>
      <c r="H12" s="145">
        <v>0</v>
      </c>
      <c r="I12" s="295">
        <f t="shared" si="0"/>
        <v>7388290</v>
      </c>
      <c r="J12" s="137"/>
      <c r="K12" s="137"/>
      <c r="L12" s="144"/>
    </row>
    <row r="13" spans="1:29" ht="30" customHeight="1">
      <c r="A13" s="143"/>
      <c r="B13" s="140" t="s">
        <v>4</v>
      </c>
      <c r="C13" s="42" t="s">
        <v>116</v>
      </c>
      <c r="D13" s="148">
        <v>858078.6166666667</v>
      </c>
      <c r="E13" s="148">
        <v>9376</v>
      </c>
      <c r="F13" s="148">
        <v>72397.539374999993</v>
      </c>
      <c r="G13" s="148"/>
      <c r="H13" s="148">
        <v>0</v>
      </c>
      <c r="I13" s="295">
        <f t="shared" si="0"/>
        <v>939852.15604166663</v>
      </c>
      <c r="J13" s="137"/>
      <c r="K13" s="137"/>
      <c r="L13" s="144"/>
    </row>
    <row r="14" spans="1:29" ht="30" customHeight="1">
      <c r="A14" s="143"/>
      <c r="B14" s="139" t="s">
        <v>5</v>
      </c>
      <c r="C14" s="96" t="s">
        <v>117</v>
      </c>
      <c r="D14" s="145">
        <v>4814512.5</v>
      </c>
      <c r="E14" s="145">
        <v>575707.6</v>
      </c>
      <c r="F14" s="145">
        <v>757709.55</v>
      </c>
      <c r="G14" s="145"/>
      <c r="H14" s="145">
        <v>133651</v>
      </c>
      <c r="I14" s="295">
        <f t="shared" si="0"/>
        <v>6281580.6499999994</v>
      </c>
      <c r="J14" s="137"/>
      <c r="K14" s="137"/>
      <c r="L14" s="144"/>
    </row>
    <row r="15" spans="1:29" ht="30" customHeight="1">
      <c r="A15" s="143"/>
      <c r="B15" s="140" t="s">
        <v>6</v>
      </c>
      <c r="C15" s="42" t="s">
        <v>113</v>
      </c>
      <c r="D15" s="148">
        <v>491074.47840000008</v>
      </c>
      <c r="E15" s="148">
        <v>40924.298666666662</v>
      </c>
      <c r="F15" s="148">
        <v>8707.7333333333336</v>
      </c>
      <c r="G15" s="148"/>
      <c r="H15" s="148">
        <v>83586.491399999999</v>
      </c>
      <c r="I15" s="295">
        <f t="shared" si="0"/>
        <v>624293.00179999997</v>
      </c>
      <c r="J15" s="137"/>
      <c r="K15" s="137"/>
      <c r="L15" s="144"/>
    </row>
    <row r="16" spans="1:29" ht="30" customHeight="1">
      <c r="A16" s="143"/>
      <c r="B16" s="139" t="s">
        <v>7</v>
      </c>
      <c r="C16" s="96" t="s">
        <v>117</v>
      </c>
      <c r="D16" s="145">
        <v>1401930.84</v>
      </c>
      <c r="E16" s="145">
        <v>91151.08</v>
      </c>
      <c r="F16" s="145">
        <v>48631.387499999997</v>
      </c>
      <c r="G16" s="145"/>
      <c r="H16" s="145">
        <v>76634.825333333327</v>
      </c>
      <c r="I16" s="295">
        <f t="shared" si="0"/>
        <v>1618348.1328333335</v>
      </c>
      <c r="J16" s="137"/>
      <c r="K16" s="137"/>
      <c r="L16" s="144"/>
    </row>
    <row r="17" spans="1:18" ht="30" customHeight="1">
      <c r="A17" s="143"/>
      <c r="B17" s="140" t="s">
        <v>8</v>
      </c>
      <c r="C17" s="42" t="s">
        <v>117</v>
      </c>
      <c r="D17" s="148">
        <v>365396.06666666665</v>
      </c>
      <c r="E17" s="148">
        <v>6795.4</v>
      </c>
      <c r="F17" s="148">
        <v>26056.387500000001</v>
      </c>
      <c r="G17" s="148"/>
      <c r="H17" s="148">
        <v>54200</v>
      </c>
      <c r="I17" s="295">
        <f t="shared" si="0"/>
        <v>452447.85416666669</v>
      </c>
      <c r="J17" s="137"/>
      <c r="K17" s="137"/>
      <c r="L17" s="144"/>
    </row>
    <row r="18" spans="1:18" ht="30" customHeight="1">
      <c r="A18" s="143"/>
      <c r="B18" s="139" t="s">
        <v>9</v>
      </c>
      <c r="C18" s="96" t="s">
        <v>118</v>
      </c>
      <c r="D18" s="145">
        <v>770240</v>
      </c>
      <c r="E18" s="145">
        <v>5400</v>
      </c>
      <c r="F18" s="145">
        <v>330733.33333333331</v>
      </c>
      <c r="G18" s="145">
        <v>120000</v>
      </c>
      <c r="H18" s="145">
        <v>15120</v>
      </c>
      <c r="I18" s="295">
        <f t="shared" si="0"/>
        <v>1241493.3333333333</v>
      </c>
      <c r="J18" s="137"/>
      <c r="K18" s="137"/>
      <c r="L18" s="144"/>
    </row>
    <row r="19" spans="1:18" ht="30" customHeight="1">
      <c r="A19" s="143"/>
      <c r="B19" s="140" t="s">
        <v>10</v>
      </c>
      <c r="C19" s="42" t="s">
        <v>119</v>
      </c>
      <c r="D19" s="148">
        <v>114495</v>
      </c>
      <c r="E19" s="148">
        <v>21600</v>
      </c>
      <c r="F19" s="148">
        <v>18642</v>
      </c>
      <c r="G19" s="148"/>
      <c r="H19" s="148">
        <v>14205</v>
      </c>
      <c r="I19" s="295">
        <f t="shared" si="0"/>
        <v>168942</v>
      </c>
      <c r="J19" s="137"/>
      <c r="K19" s="137"/>
      <c r="L19" s="144"/>
    </row>
    <row r="20" spans="1:18" ht="30" customHeight="1">
      <c r="A20" s="143"/>
      <c r="B20" s="139" t="s">
        <v>11</v>
      </c>
      <c r="C20" s="96" t="s">
        <v>113</v>
      </c>
      <c r="D20" s="145">
        <v>471019.70977866877</v>
      </c>
      <c r="E20" s="145">
        <v>27369.851606694614</v>
      </c>
      <c r="F20" s="145">
        <v>15176.666666666666</v>
      </c>
      <c r="G20" s="145"/>
      <c r="H20" s="145">
        <v>96742.729066666667</v>
      </c>
      <c r="I20" s="295">
        <f t="shared" si="0"/>
        <v>610308.95711869677</v>
      </c>
      <c r="J20" s="137"/>
      <c r="K20" s="137"/>
      <c r="L20" s="144"/>
    </row>
    <row r="21" spans="1:18" ht="30" customHeight="1">
      <c r="A21" s="143"/>
      <c r="B21" s="140" t="s">
        <v>12</v>
      </c>
      <c r="C21" s="42" t="s">
        <v>113</v>
      </c>
      <c r="D21" s="148">
        <v>1385829.2</v>
      </c>
      <c r="E21" s="148">
        <v>42050.833333333336</v>
      </c>
      <c r="F21" s="148">
        <v>60280.566666666666</v>
      </c>
      <c r="G21" s="148"/>
      <c r="H21" s="148">
        <v>247445.5</v>
      </c>
      <c r="I21" s="295">
        <f t="shared" si="0"/>
        <v>1735606.0999999999</v>
      </c>
      <c r="J21" s="137"/>
      <c r="K21" s="137"/>
      <c r="L21" s="144"/>
    </row>
    <row r="22" spans="1:18" ht="30" customHeight="1">
      <c r="A22" s="143"/>
      <c r="B22" s="139" t="s">
        <v>13</v>
      </c>
      <c r="C22" s="96" t="s">
        <v>120</v>
      </c>
      <c r="D22" s="145">
        <v>242304.4</v>
      </c>
      <c r="E22" s="145">
        <v>10464.666666666666</v>
      </c>
      <c r="F22" s="145">
        <v>19611.666666666668</v>
      </c>
      <c r="G22" s="145"/>
      <c r="H22" s="145">
        <v>0</v>
      </c>
      <c r="I22" s="295">
        <f t="shared" si="0"/>
        <v>272380.73333333334</v>
      </c>
      <c r="J22" s="137"/>
      <c r="K22" s="137"/>
      <c r="L22" s="144"/>
    </row>
    <row r="23" spans="1:18" ht="30" customHeight="1">
      <c r="A23" s="143"/>
      <c r="B23" s="140" t="s">
        <v>14</v>
      </c>
      <c r="C23" s="42" t="s">
        <v>121</v>
      </c>
      <c r="D23" s="148">
        <v>1619021.4703314486</v>
      </c>
      <c r="E23" s="148">
        <v>12653.254637266666</v>
      </c>
      <c r="F23" s="148">
        <v>74696.865260517239</v>
      </c>
      <c r="G23" s="148"/>
      <c r="H23" s="148">
        <v>94922.316221224144</v>
      </c>
      <c r="I23" s="295">
        <f t="shared" si="0"/>
        <v>1801293.9064504567</v>
      </c>
      <c r="J23" s="137"/>
      <c r="K23" s="137"/>
      <c r="L23" s="144"/>
    </row>
    <row r="24" spans="1:18" ht="30" customHeight="1">
      <c r="A24" s="143"/>
      <c r="B24" s="139" t="s">
        <v>15</v>
      </c>
      <c r="C24" s="96" t="s">
        <v>113</v>
      </c>
      <c r="D24" s="145">
        <v>4762333.333333333</v>
      </c>
      <c r="E24" s="145">
        <v>289583.33333333331</v>
      </c>
      <c r="F24" s="145">
        <v>167435.66666666666</v>
      </c>
      <c r="G24" s="145"/>
      <c r="H24" s="145">
        <v>146850.13166666668</v>
      </c>
      <c r="I24" s="295">
        <f t="shared" si="0"/>
        <v>5366202.4649999999</v>
      </c>
      <c r="J24" s="137"/>
      <c r="K24" s="137"/>
      <c r="L24" s="144"/>
    </row>
    <row r="25" spans="1:18" ht="30" customHeight="1">
      <c r="A25" s="143"/>
      <c r="B25" s="404" t="s">
        <v>0</v>
      </c>
      <c r="C25" s="404"/>
      <c r="D25" s="295">
        <f t="shared" ref="D25:I25" si="1">+SUM(D10:D24)</f>
        <v>25528678.908723749</v>
      </c>
      <c r="E25" s="295">
        <f t="shared" si="1"/>
        <v>1664677.9625457912</v>
      </c>
      <c r="F25" s="295">
        <f t="shared" si="1"/>
        <v>2340101.3349470496</v>
      </c>
      <c r="G25" s="295">
        <f t="shared" si="1"/>
        <v>120000</v>
      </c>
      <c r="H25" s="295">
        <f t="shared" si="1"/>
        <v>1152568.0148554891</v>
      </c>
      <c r="I25" s="295">
        <f t="shared" si="1"/>
        <v>30806026.221072081</v>
      </c>
      <c r="J25" s="137"/>
      <c r="K25" s="137"/>
      <c r="L25" s="144"/>
    </row>
    <row r="26" spans="1:18" ht="30" customHeight="1">
      <c r="A26" s="143"/>
      <c r="C26" s="137"/>
      <c r="D26" s="137"/>
      <c r="E26" s="137"/>
      <c r="F26" s="137"/>
      <c r="G26" s="137"/>
      <c r="H26" s="137"/>
      <c r="I26" s="137"/>
      <c r="J26" s="137"/>
      <c r="K26" s="137"/>
      <c r="L26" s="144"/>
    </row>
    <row r="27" spans="1:18" ht="30" customHeight="1">
      <c r="B27" s="410" t="s">
        <v>380</v>
      </c>
      <c r="C27" s="410"/>
      <c r="D27" s="410"/>
      <c r="E27" s="410"/>
      <c r="F27" s="410"/>
      <c r="G27" s="410"/>
      <c r="H27" s="410"/>
      <c r="I27" s="410"/>
      <c r="J27" s="137"/>
      <c r="K27" s="137"/>
      <c r="L27" s="144"/>
    </row>
    <row r="28" spans="1:18" ht="30" customHeight="1">
      <c r="A28" s="118"/>
      <c r="C28" s="137"/>
      <c r="D28" s="137"/>
      <c r="E28" s="137"/>
      <c r="F28" s="137"/>
      <c r="G28" s="137"/>
      <c r="H28" s="137"/>
      <c r="I28" s="137"/>
      <c r="J28" s="137"/>
      <c r="K28" s="137"/>
      <c r="L28" s="144"/>
    </row>
    <row r="29" spans="1:18" s="340" customFormat="1" ht="30" customHeight="1">
      <c r="B29" s="341" t="s">
        <v>332</v>
      </c>
      <c r="C29" s="341"/>
      <c r="D29" s="341"/>
      <c r="E29" s="341"/>
      <c r="F29" s="341"/>
      <c r="G29" s="341"/>
      <c r="I29" s="347" t="s">
        <v>336</v>
      </c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11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44"/>
    </row>
    <row r="33" spans="1:12" ht="30" customHeight="1">
      <c r="A33" s="11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44"/>
    </row>
    <row r="34" spans="1:12" ht="60" customHeight="1">
      <c r="A34" s="143"/>
      <c r="B34" s="402" t="s">
        <v>289</v>
      </c>
      <c r="C34" s="402"/>
      <c r="D34" s="402"/>
      <c r="E34" s="402"/>
      <c r="F34" s="402"/>
      <c r="G34" s="402"/>
      <c r="H34" s="402"/>
      <c r="I34" s="402"/>
      <c r="J34" s="143"/>
      <c r="K34" s="143"/>
    </row>
    <row r="35" spans="1:12" ht="30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  <row r="36" spans="1:12" ht="30" customHeight="1">
      <c r="B36" s="399" t="s">
        <v>111</v>
      </c>
      <c r="C36" s="374" t="s">
        <v>112</v>
      </c>
      <c r="D36" s="399" t="s">
        <v>102</v>
      </c>
      <c r="E36" s="399"/>
      <c r="F36" s="399"/>
      <c r="G36" s="399"/>
      <c r="H36" s="399"/>
      <c r="I36" s="399"/>
    </row>
    <row r="37" spans="1:12" ht="30" customHeight="1">
      <c r="B37" s="399"/>
      <c r="C37" s="374"/>
      <c r="D37" s="257" t="s">
        <v>24</v>
      </c>
      <c r="E37" s="257" t="s">
        <v>155</v>
      </c>
      <c r="F37" s="257" t="s">
        <v>73</v>
      </c>
      <c r="G37" s="257" t="s">
        <v>101</v>
      </c>
      <c r="H37" s="257" t="s">
        <v>163</v>
      </c>
      <c r="I37" s="44" t="s">
        <v>0</v>
      </c>
    </row>
    <row r="38" spans="1:12" ht="30" customHeight="1">
      <c r="B38" s="139" t="s">
        <v>1</v>
      </c>
      <c r="C38" s="96" t="s">
        <v>113</v>
      </c>
      <c r="D38" s="145">
        <f>+'13.d'!D10*'13.a'!D10/60</f>
        <v>802698.0518802983</v>
      </c>
      <c r="E38" s="145">
        <f>+'13.d'!E10*'13.a'!E10/60</f>
        <v>48497.644301829947</v>
      </c>
      <c r="F38" s="145">
        <f>+'13.d'!F10*'13.a'!F10/60</f>
        <v>18363.871978199273</v>
      </c>
      <c r="G38" s="145">
        <f>+'13.d'!G10*'13.a'!G10/60</f>
        <v>0</v>
      </c>
      <c r="H38" s="145">
        <f>+'13.d'!H10*'13.a'!H10/60</f>
        <v>34414.721167598305</v>
      </c>
      <c r="I38" s="146">
        <f t="shared" ref="I38:I53" si="2">+SUM(D38:H38)</f>
        <v>903974.28932792577</v>
      </c>
    </row>
    <row r="39" spans="1:12" ht="30" customHeight="1">
      <c r="B39" s="140" t="s">
        <v>2</v>
      </c>
      <c r="C39" s="42" t="s">
        <v>114</v>
      </c>
      <c r="D39" s="148">
        <f>+'13.d'!D11*'13.a'!D11/60</f>
        <v>1000828.575</v>
      </c>
      <c r="E39" s="148">
        <f>+'13.d'!E11*'13.a'!E11/60</f>
        <v>44064</v>
      </c>
      <c r="F39" s="148">
        <f>+'13.d'!F11*'13.a'!F11/60</f>
        <v>201324.76666666666</v>
      </c>
      <c r="G39" s="148">
        <f>+'13.d'!G11*'13.a'!G11/60</f>
        <v>0</v>
      </c>
      <c r="H39" s="148">
        <f>+'13.d'!H11*'13.a'!H11/60</f>
        <v>154795.29999999999</v>
      </c>
      <c r="I39" s="149">
        <f t="shared" si="2"/>
        <v>1401012.6416666666</v>
      </c>
    </row>
    <row r="40" spans="1:12" ht="30" customHeight="1">
      <c r="B40" s="139" t="s">
        <v>3</v>
      </c>
      <c r="C40" s="96" t="s">
        <v>115</v>
      </c>
      <c r="D40" s="145">
        <f>+'13.d'!D12*'13.a'!D12/60</f>
        <v>6428916.666666667</v>
      </c>
      <c r="E40" s="145">
        <f>+'13.d'!E12*'13.a'!E12/60</f>
        <v>439040</v>
      </c>
      <c r="F40" s="145">
        <f>+'13.d'!F12*'13.a'!F12/60</f>
        <v>520333.33333333331</v>
      </c>
      <c r="G40" s="145">
        <f>+'13.d'!G12*'13.a'!G12/60</f>
        <v>0</v>
      </c>
      <c r="H40" s="145">
        <f>+'13.d'!H12*'13.a'!H12/60</f>
        <v>0</v>
      </c>
      <c r="I40" s="146">
        <f t="shared" si="2"/>
        <v>7388290</v>
      </c>
    </row>
    <row r="41" spans="1:12" ht="30" customHeight="1">
      <c r="B41" s="140" t="s">
        <v>4</v>
      </c>
      <c r="C41" s="42" t="s">
        <v>116</v>
      </c>
      <c r="D41" s="148">
        <f>+'13.d'!D13*'13.a'!D13/60</f>
        <v>858078.6166666667</v>
      </c>
      <c r="E41" s="148">
        <f>+'13.d'!E13*'13.a'!E13/60</f>
        <v>9376</v>
      </c>
      <c r="F41" s="148">
        <f>+'13.d'!F13*'13.a'!F13/60</f>
        <v>72397.539374999993</v>
      </c>
      <c r="G41" s="148">
        <f>+'13.d'!G13*'13.a'!G13/60</f>
        <v>0</v>
      </c>
      <c r="H41" s="148">
        <f>+'13.d'!H13*'13.a'!H13/60</f>
        <v>0</v>
      </c>
      <c r="I41" s="149">
        <f t="shared" si="2"/>
        <v>939852.15604166663</v>
      </c>
    </row>
    <row r="42" spans="1:12" ht="30" customHeight="1">
      <c r="B42" s="139" t="s">
        <v>5</v>
      </c>
      <c r="C42" s="96" t="s">
        <v>117</v>
      </c>
      <c r="D42" s="145">
        <f>+'13.d'!D14*'13.a'!D14/60</f>
        <v>4814512.5</v>
      </c>
      <c r="E42" s="145">
        <f>+'13.d'!E14*'13.a'!E14/60</f>
        <v>575707.6</v>
      </c>
      <c r="F42" s="145">
        <f>+'13.d'!F14*'13.a'!F14/60</f>
        <v>757709.55</v>
      </c>
      <c r="G42" s="145">
        <f>+'13.d'!G14*'13.a'!G14/60</f>
        <v>0</v>
      </c>
      <c r="H42" s="145">
        <f>+'13.d'!H14*'13.a'!H14/60</f>
        <v>133651</v>
      </c>
      <c r="I42" s="146">
        <f t="shared" si="2"/>
        <v>6281580.6499999994</v>
      </c>
    </row>
    <row r="43" spans="1:12" ht="30" customHeight="1">
      <c r="B43" s="140" t="s">
        <v>6</v>
      </c>
      <c r="C43" s="42" t="s">
        <v>113</v>
      </c>
      <c r="D43" s="148">
        <f>+'13.d'!D15*'13.a'!D15/60</f>
        <v>491074.47840000008</v>
      </c>
      <c r="E43" s="148">
        <f>+'13.d'!E15*'13.a'!E15/60</f>
        <v>40924.298666666662</v>
      </c>
      <c r="F43" s="148">
        <f>+'13.d'!F15*'13.a'!F15/60</f>
        <v>8707.7333333333336</v>
      </c>
      <c r="G43" s="148">
        <f>+'13.d'!G15*'13.a'!G15/60</f>
        <v>0</v>
      </c>
      <c r="H43" s="148">
        <f>+'13.d'!H15*'13.a'!H15/60</f>
        <v>83586.491399999999</v>
      </c>
      <c r="I43" s="149">
        <f t="shared" si="2"/>
        <v>624293.00179999997</v>
      </c>
    </row>
    <row r="44" spans="1:12" ht="30" customHeight="1">
      <c r="B44" s="139" t="s">
        <v>7</v>
      </c>
      <c r="C44" s="96" t="s">
        <v>117</v>
      </c>
      <c r="D44" s="145">
        <f>+'13.d'!D16*'13.a'!D16/60</f>
        <v>1401930.84</v>
      </c>
      <c r="E44" s="145">
        <f>+'13.d'!E16*'13.a'!E16/60</f>
        <v>91151.08</v>
      </c>
      <c r="F44" s="145">
        <f>+'13.d'!F16*'13.a'!F16/60</f>
        <v>48631.387499999997</v>
      </c>
      <c r="G44" s="145">
        <f>+'13.d'!G16*'13.a'!G16/60</f>
        <v>0</v>
      </c>
      <c r="H44" s="145">
        <f>+'13.d'!H16*'13.a'!H16/60</f>
        <v>76634.825333333327</v>
      </c>
      <c r="I44" s="146">
        <f t="shared" si="2"/>
        <v>1618348.1328333335</v>
      </c>
    </row>
    <row r="45" spans="1:12" ht="30" customHeight="1">
      <c r="B45" s="140" t="s">
        <v>8</v>
      </c>
      <c r="C45" s="42" t="s">
        <v>117</v>
      </c>
      <c r="D45" s="148">
        <f>+'13.d'!D17*'13.a'!D17/60</f>
        <v>365396.06666666665</v>
      </c>
      <c r="E45" s="148">
        <f>+'13.d'!E17*'13.a'!E17/60</f>
        <v>6795.4</v>
      </c>
      <c r="F45" s="148">
        <f>+'13.d'!F17*'13.a'!F17/60</f>
        <v>26056.387500000001</v>
      </c>
      <c r="G45" s="148">
        <f>+'13.d'!G17*'13.a'!G17/60</f>
        <v>0</v>
      </c>
      <c r="H45" s="148">
        <f>+'13.d'!H17*'13.a'!H17/60</f>
        <v>54200</v>
      </c>
      <c r="I45" s="149">
        <f t="shared" si="2"/>
        <v>452447.85416666669</v>
      </c>
    </row>
    <row r="46" spans="1:12" ht="30" customHeight="1">
      <c r="B46" s="139" t="s">
        <v>9</v>
      </c>
      <c r="C46" s="96" t="s">
        <v>118</v>
      </c>
      <c r="D46" s="145">
        <f>+'13.d'!D18*'13.a'!D18/60</f>
        <v>770240</v>
      </c>
      <c r="E46" s="145">
        <f>+'13.d'!E18*'13.a'!E18/60</f>
        <v>5400</v>
      </c>
      <c r="F46" s="145">
        <f>+'13.d'!F18*'13.a'!F18/60</f>
        <v>330733.33333333331</v>
      </c>
      <c r="G46" s="145">
        <f>+'13.d'!G18*'13.a'!G18/60</f>
        <v>120000</v>
      </c>
      <c r="H46" s="145">
        <f>+'13.d'!H18*'13.a'!H18/60</f>
        <v>15120.000000000002</v>
      </c>
      <c r="I46" s="146">
        <f t="shared" si="2"/>
        <v>1241493.3333333333</v>
      </c>
    </row>
    <row r="47" spans="1:12" ht="30" customHeight="1">
      <c r="B47" s="140" t="s">
        <v>10</v>
      </c>
      <c r="C47" s="42" t="s">
        <v>119</v>
      </c>
      <c r="D47" s="148">
        <f>+'13.d'!D19*'13.a'!D19/60</f>
        <v>114495</v>
      </c>
      <c r="E47" s="148">
        <f>+'13.d'!E19*'13.a'!E19/60</f>
        <v>21600</v>
      </c>
      <c r="F47" s="148">
        <f>+'13.d'!F19*'13.a'!F19/60</f>
        <v>18642</v>
      </c>
      <c r="G47" s="148">
        <f>+'13.d'!G19*'13.a'!G19/60</f>
        <v>0</v>
      </c>
      <c r="H47" s="148">
        <f>+'13.d'!H19*'13.a'!H19/60</f>
        <v>14205</v>
      </c>
      <c r="I47" s="149">
        <f t="shared" si="2"/>
        <v>168942</v>
      </c>
    </row>
    <row r="48" spans="1:12" ht="30" customHeight="1">
      <c r="B48" s="139" t="s">
        <v>11</v>
      </c>
      <c r="C48" s="96" t="s">
        <v>113</v>
      </c>
      <c r="D48" s="145">
        <f>+'13.d'!D20*'13.a'!D20/60</f>
        <v>471019.70977866877</v>
      </c>
      <c r="E48" s="145">
        <f>+'13.d'!E20*'13.a'!E20/60</f>
        <v>27369.851606694614</v>
      </c>
      <c r="F48" s="145">
        <f>+'13.d'!F20*'13.a'!F20/60</f>
        <v>15176.666666666666</v>
      </c>
      <c r="G48" s="145">
        <f>+'13.d'!G20*'13.a'!G20/60</f>
        <v>0</v>
      </c>
      <c r="H48" s="145">
        <f>+'13.d'!H20*'13.a'!H20/60</f>
        <v>96742.729066666667</v>
      </c>
      <c r="I48" s="146">
        <f t="shared" si="2"/>
        <v>610308.95711869677</v>
      </c>
    </row>
    <row r="49" spans="2:9" ht="30" customHeight="1">
      <c r="B49" s="140" t="s">
        <v>12</v>
      </c>
      <c r="C49" s="42" t="s">
        <v>113</v>
      </c>
      <c r="D49" s="148">
        <f>+'13.d'!D21*'13.a'!D21/60</f>
        <v>1385829.2</v>
      </c>
      <c r="E49" s="148">
        <f>+'13.d'!E21*'13.a'!E21/60</f>
        <v>42050.833333333336</v>
      </c>
      <c r="F49" s="148">
        <f>+'13.d'!F21*'13.a'!F21/60</f>
        <v>60280.566666666666</v>
      </c>
      <c r="G49" s="148">
        <f>+'13.d'!G21*'13.a'!G21/60</f>
        <v>0</v>
      </c>
      <c r="H49" s="148">
        <f>+'13.d'!H21*'13.a'!H21/60</f>
        <v>247445.5</v>
      </c>
      <c r="I49" s="149">
        <f t="shared" si="2"/>
        <v>1735606.0999999999</v>
      </c>
    </row>
    <row r="50" spans="2:9" ht="30" customHeight="1">
      <c r="B50" s="139" t="s">
        <v>13</v>
      </c>
      <c r="C50" s="96" t="s">
        <v>120</v>
      </c>
      <c r="D50" s="145">
        <f>+'13.d'!D22*'13.a'!D22/60</f>
        <v>242304.4</v>
      </c>
      <c r="E50" s="145">
        <f>+'13.d'!E22*'13.a'!E22/60</f>
        <v>10464.666666666666</v>
      </c>
      <c r="F50" s="145">
        <f>+'13.d'!F22*'13.a'!F22/60</f>
        <v>19611.666666666668</v>
      </c>
      <c r="G50" s="145">
        <f>+'13.d'!G22*'13.a'!G22/60</f>
        <v>0</v>
      </c>
      <c r="H50" s="145">
        <f>+'13.d'!H22*'13.a'!H22/60</f>
        <v>0</v>
      </c>
      <c r="I50" s="146">
        <f t="shared" si="2"/>
        <v>272380.73333333334</v>
      </c>
    </row>
    <row r="51" spans="2:9" ht="30" customHeight="1">
      <c r="B51" s="140" t="s">
        <v>14</v>
      </c>
      <c r="C51" s="42" t="s">
        <v>121</v>
      </c>
      <c r="D51" s="148">
        <f>+'13.d'!D23*'13.a'!D23/60</f>
        <v>1619021.4703314486</v>
      </c>
      <c r="E51" s="148">
        <f>+'13.d'!E23*'13.a'!E23/60</f>
        <v>12653.254637266666</v>
      </c>
      <c r="F51" s="148">
        <f>+'13.d'!F23*'13.a'!F23/60</f>
        <v>74696.865260517239</v>
      </c>
      <c r="G51" s="148">
        <f>+'13.d'!G23*'13.a'!G23/60</f>
        <v>0</v>
      </c>
      <c r="H51" s="148">
        <f>+'13.d'!H23*'13.a'!H23/60</f>
        <v>94922.316221224144</v>
      </c>
      <c r="I51" s="149">
        <f t="shared" si="2"/>
        <v>1801293.9064504567</v>
      </c>
    </row>
    <row r="52" spans="2:9" ht="30" customHeight="1">
      <c r="B52" s="139" t="s">
        <v>15</v>
      </c>
      <c r="C52" s="96" t="s">
        <v>113</v>
      </c>
      <c r="D52" s="145">
        <f>+'13.d'!D24*'13.a'!D24/60</f>
        <v>4762333.333333333</v>
      </c>
      <c r="E52" s="145">
        <f>+'13.d'!E24*'13.a'!E24/60</f>
        <v>289583.33333333331</v>
      </c>
      <c r="F52" s="145">
        <f>+'13.d'!F24*'13.a'!F24/60</f>
        <v>167435.66666666666</v>
      </c>
      <c r="G52" s="145">
        <f>+'13.d'!G24*'13.a'!G24/60</f>
        <v>0</v>
      </c>
      <c r="H52" s="145">
        <f>+'13.d'!H24*'13.a'!H24/60</f>
        <v>146850.13166666668</v>
      </c>
      <c r="I52" s="146">
        <f t="shared" si="2"/>
        <v>5366202.4649999999</v>
      </c>
    </row>
    <row r="53" spans="2:9" ht="30" customHeight="1">
      <c r="B53" s="412" t="s">
        <v>0</v>
      </c>
      <c r="C53" s="412"/>
      <c r="D53" s="147">
        <f>+'13.d'!D25*'13.a'!D25/60</f>
        <v>25161653.983884014</v>
      </c>
      <c r="E53" s="147">
        <f>+'13.d'!E25*'13.a'!E25/60</f>
        <v>1555630.9476397149</v>
      </c>
      <c r="F53" s="147">
        <f>+'13.d'!F25*'13.a'!F25/60</f>
        <v>2452016.0448906892</v>
      </c>
      <c r="G53" s="147">
        <f>+'13.d'!G25*'13.a'!G25/60</f>
        <v>120000</v>
      </c>
      <c r="H53" s="147">
        <f>+'13.d'!H25*'13.a'!H25/60</f>
        <v>1145655.2314410608</v>
      </c>
      <c r="I53" s="147">
        <f t="shared" si="2"/>
        <v>30434956.207855482</v>
      </c>
    </row>
  </sheetData>
  <mergeCells count="14">
    <mergeCell ref="B36:B37"/>
    <mergeCell ref="C36:C37"/>
    <mergeCell ref="D36:I36"/>
    <mergeCell ref="B53:C53"/>
    <mergeCell ref="C8:C9"/>
    <mergeCell ref="B25:C25"/>
    <mergeCell ref="B8:B9"/>
    <mergeCell ref="D8:I8"/>
    <mergeCell ref="B5:I5"/>
    <mergeCell ref="B6:I6"/>
    <mergeCell ref="B34:I34"/>
    <mergeCell ref="B27:I27"/>
    <mergeCell ref="H2:I2"/>
    <mergeCell ref="B31:I31"/>
  </mergeCells>
  <phoneticPr fontId="20" type="noConversion"/>
  <hyperlinks>
    <hyperlink ref="B31" location="Índice!A1" display="Volver al índice"/>
    <hyperlink ref="I29" location="'13.f'!A1" display="Siguiente   "/>
    <hyperlink ref="B29" location="'13.d'!A1" display="  Atrás "/>
    <hyperlink ref="O29" location="G4.a!A1" display="G4.a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38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5.5" style="7" customWidth="1"/>
    <col min="3" max="3" width="21" style="7" customWidth="1"/>
    <col min="4" max="4" width="17.6640625" style="7" customWidth="1"/>
    <col min="5" max="6" width="12.83203125" style="7"/>
    <col min="7" max="7" width="14.83203125" style="7" customWidth="1"/>
    <col min="8" max="8" width="15.5" style="7" customWidth="1"/>
    <col min="9" max="16384" width="12.83203125" style="7"/>
  </cols>
  <sheetData>
    <row r="1" spans="1:29" s="31" customFormat="1" ht="30.75" customHeight="1"/>
    <row r="2" spans="1:29" s="31" customFormat="1" ht="62" customHeight="1">
      <c r="D2" s="32"/>
      <c r="F2" s="33"/>
      <c r="G2" s="355" t="s">
        <v>406</v>
      </c>
      <c r="H2" s="355"/>
      <c r="I2" s="355"/>
    </row>
    <row r="3" spans="1:29" s="31" customFormat="1" ht="30.75" customHeight="1">
      <c r="C3" s="35"/>
      <c r="D3" s="35"/>
      <c r="E3" s="35"/>
      <c r="J3" s="36"/>
      <c r="K3" s="36"/>
      <c r="L3" s="36"/>
      <c r="M3" s="36"/>
    </row>
    <row r="4" spans="1:29" s="5" customFormat="1" ht="30" customHeight="1">
      <c r="G4" s="6"/>
      <c r="H4" s="6"/>
      <c r="I4" s="6"/>
      <c r="J4" s="6"/>
      <c r="K4" s="6"/>
      <c r="L4" s="6"/>
      <c r="M4" s="6"/>
      <c r="N4" s="7"/>
      <c r="O4" s="7"/>
    </row>
    <row r="5" spans="1:29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1"/>
      <c r="K5" s="334"/>
      <c r="L5" s="334"/>
      <c r="M5" s="334"/>
      <c r="N5" s="334"/>
      <c r="O5" s="334"/>
      <c r="P5" s="334"/>
      <c r="Q5" s="334"/>
      <c r="R5" s="334"/>
      <c r="S5" s="335"/>
      <c r="T5" s="335"/>
      <c r="U5" s="334"/>
      <c r="V5" s="334"/>
      <c r="W5" s="334"/>
      <c r="X5" s="334"/>
      <c r="Y5" s="334"/>
      <c r="Z5" s="336"/>
      <c r="AA5" s="336"/>
      <c r="AB5" s="336"/>
    </row>
    <row r="6" spans="1:29" s="337" customFormat="1" ht="30" customHeight="1">
      <c r="B6" s="370" t="s">
        <v>379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2"/>
      <c r="O6" s="338"/>
      <c r="P6" s="338"/>
      <c r="Q6" s="338"/>
      <c r="R6" s="338"/>
      <c r="S6" s="335"/>
      <c r="T6" s="335"/>
      <c r="U6" s="338"/>
      <c r="V6" s="338"/>
      <c r="W6" s="338"/>
      <c r="X6" s="338"/>
      <c r="Y6" s="338"/>
      <c r="Z6" s="339"/>
      <c r="AA6" s="339"/>
      <c r="AB6" s="339"/>
      <c r="AC6" s="339"/>
    </row>
    <row r="7" spans="1:29" ht="30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44"/>
      <c r="L7" s="144"/>
      <c r="M7" s="144"/>
    </row>
    <row r="8" spans="1:29" ht="30" customHeight="1">
      <c r="A8" s="137"/>
      <c r="B8" s="399" t="s">
        <v>104</v>
      </c>
      <c r="C8" s="374" t="s">
        <v>112</v>
      </c>
      <c r="D8" s="399" t="s">
        <v>102</v>
      </c>
      <c r="E8" s="399"/>
      <c r="F8" s="399"/>
      <c r="G8" s="399"/>
      <c r="H8" s="399"/>
      <c r="I8" s="399"/>
      <c r="J8" s="137"/>
      <c r="K8" s="144"/>
      <c r="L8" s="144"/>
      <c r="M8" s="144"/>
    </row>
    <row r="9" spans="1:29" ht="30" customHeight="1">
      <c r="A9" s="137"/>
      <c r="B9" s="399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64" t="s">
        <v>0</v>
      </c>
      <c r="J9" s="137"/>
      <c r="K9" s="144"/>
      <c r="L9" s="144"/>
      <c r="M9" s="144"/>
    </row>
    <row r="10" spans="1:29" ht="30" customHeight="1">
      <c r="A10" s="137"/>
      <c r="B10" s="139" t="s">
        <v>1</v>
      </c>
      <c r="C10" s="96" t="s">
        <v>113</v>
      </c>
      <c r="D10" s="290">
        <f>'13.e'!D10/'13.e'!$I$25</f>
        <v>2.60565269314493E-2</v>
      </c>
      <c r="E10" s="290">
        <f>'13.e'!E10/'13.e'!$I$25</f>
        <v>1.5742908206919711E-3</v>
      </c>
      <c r="F10" s="290">
        <f>'13.e'!F10/'13.e'!$I$25</f>
        <v>5.9611297628637129E-4</v>
      </c>
      <c r="G10" s="290">
        <f>'13.e'!G10/'13.e'!$I$25</f>
        <v>0</v>
      </c>
      <c r="H10" s="290">
        <f>'13.e'!H10/'13.e'!$I$25</f>
        <v>1.1171425006467658E-3</v>
      </c>
      <c r="I10" s="293">
        <f>'13.e'!I10/'13.e'!$I$25</f>
        <v>2.9344073229074404E-2</v>
      </c>
      <c r="J10" s="137"/>
      <c r="K10" s="144"/>
      <c r="L10" s="144"/>
      <c r="M10" s="144"/>
    </row>
    <row r="11" spans="1:29" ht="30" customHeight="1">
      <c r="A11" s="137"/>
      <c r="B11" s="140" t="s">
        <v>2</v>
      </c>
      <c r="C11" s="42" t="s">
        <v>114</v>
      </c>
      <c r="D11" s="291">
        <f>'13.e'!D11/'13.e'!$I$25</f>
        <v>3.2488077748742829E-2</v>
      </c>
      <c r="E11" s="291">
        <f>'13.e'!E11/'13.e'!$I$25</f>
        <v>1.4303694895208242E-3</v>
      </c>
      <c r="F11" s="291">
        <f>'13.e'!F11/'13.e'!$I$25</f>
        <v>6.5352397359499607E-3</v>
      </c>
      <c r="G11" s="291">
        <f>'13.e'!G11/'13.e'!$I$25</f>
        <v>0</v>
      </c>
      <c r="H11" s="291">
        <f>'13.e'!H11/'13.e'!$I$25</f>
        <v>5.0248382861570176E-3</v>
      </c>
      <c r="I11" s="294">
        <f>'13.e'!I11/'13.e'!$I$25</f>
        <v>4.5478525260370627E-2</v>
      </c>
      <c r="J11" s="137"/>
      <c r="K11" s="144"/>
      <c r="L11" s="144"/>
      <c r="M11" s="144"/>
    </row>
    <row r="12" spans="1:29" ht="30" customHeight="1">
      <c r="A12" s="137"/>
      <c r="B12" s="139" t="s">
        <v>3</v>
      </c>
      <c r="C12" s="96" t="s">
        <v>115</v>
      </c>
      <c r="D12" s="290">
        <f>'13.e'!D12/'13.e'!$I$25</f>
        <v>0.20869022900036127</v>
      </c>
      <c r="E12" s="290">
        <f>'13.e'!E12/'13.e'!$I$25</f>
        <v>1.4251757005247428E-2</v>
      </c>
      <c r="F12" s="290">
        <f>'13.e'!F12/'13.e'!$I$25</f>
        <v>1.6890634631006464E-2</v>
      </c>
      <c r="G12" s="290">
        <f>'13.e'!G12/'13.e'!$I$25</f>
        <v>0</v>
      </c>
      <c r="H12" s="290">
        <f>'13.e'!H12/'13.e'!$I$25</f>
        <v>0</v>
      </c>
      <c r="I12" s="293">
        <f>'13.e'!I12/'13.e'!$I$25</f>
        <v>0.23983262063661517</v>
      </c>
      <c r="J12" s="137"/>
      <c r="K12" s="144"/>
      <c r="L12" s="144"/>
      <c r="M12" s="144"/>
    </row>
    <row r="13" spans="1:29" ht="30" customHeight="1">
      <c r="A13" s="137"/>
      <c r="B13" s="140" t="s">
        <v>4</v>
      </c>
      <c r="C13" s="42" t="s">
        <v>116</v>
      </c>
      <c r="D13" s="291">
        <f>'13.e'!D13/'13.e'!$I$25</f>
        <v>2.785424548135065E-2</v>
      </c>
      <c r="E13" s="291">
        <f>'13.e'!E13/'13.e'!$I$25</f>
        <v>3.0435603517037148E-4</v>
      </c>
      <c r="F13" s="291">
        <f>'13.e'!F13/'13.e'!$I$25</f>
        <v>2.3501096459327912E-3</v>
      </c>
      <c r="G13" s="291">
        <f>'13.e'!G13/'13.e'!$I$25</f>
        <v>0</v>
      </c>
      <c r="H13" s="291">
        <f>'13.e'!H13/'13.e'!$I$25</f>
        <v>0</v>
      </c>
      <c r="I13" s="294">
        <f>'13.e'!I13/'13.e'!$I$25</f>
        <v>3.0508711162453812E-2</v>
      </c>
      <c r="J13" s="137"/>
      <c r="K13" s="144"/>
      <c r="L13" s="144"/>
      <c r="M13" s="144"/>
    </row>
    <row r="14" spans="1:29" ht="30" customHeight="1">
      <c r="A14" s="137"/>
      <c r="B14" s="139" t="s">
        <v>5</v>
      </c>
      <c r="C14" s="96" t="s">
        <v>117</v>
      </c>
      <c r="D14" s="290">
        <f>'13.e'!D14/'13.e'!$I$25</f>
        <v>0.15628476277497794</v>
      </c>
      <c r="E14" s="290">
        <f>'13.e'!E14/'13.e'!$I$25</f>
        <v>1.8688148736502787E-2</v>
      </c>
      <c r="F14" s="290">
        <f>'13.e'!F14/'13.e'!$I$25</f>
        <v>2.45961470188488E-2</v>
      </c>
      <c r="G14" s="290">
        <f>'13.e'!G14/'13.e'!$I$25</f>
        <v>0</v>
      </c>
      <c r="H14" s="290">
        <f>'13.e'!H14/'13.e'!$I$25</f>
        <v>4.3384693319704903E-3</v>
      </c>
      <c r="I14" s="293">
        <f>'13.e'!I14/'13.e'!$I$25</f>
        <v>0.20390752786229999</v>
      </c>
      <c r="J14" s="137"/>
      <c r="K14" s="144"/>
      <c r="L14" s="144"/>
      <c r="M14" s="144"/>
    </row>
    <row r="15" spans="1:29" ht="30" customHeight="1">
      <c r="A15" s="137"/>
      <c r="B15" s="140" t="s">
        <v>6</v>
      </c>
      <c r="C15" s="42" t="s">
        <v>113</v>
      </c>
      <c r="D15" s="291">
        <f>'13.e'!D15/'13.e'!$I$25</f>
        <v>1.5940857638564659E-2</v>
      </c>
      <c r="E15" s="291">
        <f>'13.e'!E15/'13.e'!$I$25</f>
        <v>1.3284510755455189E-3</v>
      </c>
      <c r="F15" s="291">
        <f>'13.e'!F15/'13.e'!$I$25</f>
        <v>2.8266330979673807E-4</v>
      </c>
      <c r="G15" s="291">
        <f>'13.e'!G15/'13.e'!$I$25</f>
        <v>0</v>
      </c>
      <c r="H15" s="291">
        <f>'13.e'!H15/'13.e'!$I$25</f>
        <v>2.7133162453398412E-3</v>
      </c>
      <c r="I15" s="294">
        <f>'13.e'!I15/'13.e'!$I$25</f>
        <v>2.0265288269246753E-2</v>
      </c>
      <c r="J15" s="137"/>
      <c r="K15" s="144"/>
      <c r="L15" s="144"/>
      <c r="M15" s="144"/>
    </row>
    <row r="16" spans="1:29" ht="30" customHeight="1">
      <c r="A16" s="137"/>
      <c r="B16" s="139" t="s">
        <v>7</v>
      </c>
      <c r="C16" s="96" t="s">
        <v>117</v>
      </c>
      <c r="D16" s="290">
        <f>'13.e'!D16/'13.e'!$I$25</f>
        <v>4.5508331062869931E-2</v>
      </c>
      <c r="E16" s="290">
        <f>'13.e'!E16/'13.e'!$I$25</f>
        <v>2.95887172678086E-3</v>
      </c>
      <c r="F16" s="290">
        <f>'13.e'!F16/'13.e'!$I$25</f>
        <v>1.5786322828854483E-3</v>
      </c>
      <c r="G16" s="290">
        <f>'13.e'!G16/'13.e'!$I$25</f>
        <v>0</v>
      </c>
      <c r="H16" s="290">
        <f>'13.e'!H16/'13.e'!$I$25</f>
        <v>2.4876569533305538E-3</v>
      </c>
      <c r="I16" s="293">
        <f>'13.e'!I16/'13.e'!$I$25</f>
        <v>5.2533492025866789E-2</v>
      </c>
      <c r="J16" s="137"/>
      <c r="K16" s="144"/>
      <c r="L16" s="144"/>
      <c r="M16" s="144"/>
    </row>
    <row r="17" spans="1:18" ht="30" customHeight="1">
      <c r="A17" s="137"/>
      <c r="B17" s="140" t="s">
        <v>8</v>
      </c>
      <c r="C17" s="42" t="s">
        <v>117</v>
      </c>
      <c r="D17" s="291">
        <f>'13.e'!D17/'13.e'!$I$25</f>
        <v>1.1861187939154798E-2</v>
      </c>
      <c r="E17" s="291">
        <f>'13.e'!E17/'13.e'!$I$25</f>
        <v>2.2058671089982319E-4</v>
      </c>
      <c r="F17" s="291">
        <f>'13.e'!F17/'13.e'!$I$25</f>
        <v>8.4582111671958481E-4</v>
      </c>
      <c r="G17" s="291">
        <f>'13.e'!G17/'13.e'!$I$25</f>
        <v>0</v>
      </c>
      <c r="H17" s="291">
        <f>'13.e'!H17/'13.e'!$I$25</f>
        <v>1.7593960224225825E-3</v>
      </c>
      <c r="I17" s="294">
        <f>'13.e'!I17/'13.e'!$I$25</f>
        <v>1.4686991789196789E-2</v>
      </c>
      <c r="J17" s="137"/>
      <c r="K17" s="144"/>
      <c r="L17" s="144"/>
      <c r="M17" s="144"/>
    </row>
    <row r="18" spans="1:18" ht="30" customHeight="1">
      <c r="A18" s="137"/>
      <c r="B18" s="139" t="s">
        <v>9</v>
      </c>
      <c r="C18" s="96" t="s">
        <v>118</v>
      </c>
      <c r="D18" s="290">
        <f>'13.e'!D18/'13.e'!$I$25</f>
        <v>2.5002900227135978E-2</v>
      </c>
      <c r="E18" s="290">
        <f>'13.e'!E18/'13.e'!$I$25</f>
        <v>1.7529037861774806E-4</v>
      </c>
      <c r="F18" s="290">
        <f>'13.e'!F18/'13.e'!$I$25</f>
        <v>1.0735994670649977E-2</v>
      </c>
      <c r="G18" s="290">
        <f>'13.e'!G18/'13.e'!$I$25</f>
        <v>3.895341747061068E-3</v>
      </c>
      <c r="H18" s="290">
        <f>'13.e'!H18/'13.e'!$I$25</f>
        <v>4.9081306012969462E-4</v>
      </c>
      <c r="I18" s="293">
        <f>'13.e'!I18/'13.e'!$I$25</f>
        <v>4.0300340083594462E-2</v>
      </c>
      <c r="J18" s="137"/>
      <c r="K18" s="144"/>
      <c r="L18" s="144"/>
      <c r="M18" s="144"/>
    </row>
    <row r="19" spans="1:18" ht="30" customHeight="1">
      <c r="A19" s="137"/>
      <c r="B19" s="140" t="s">
        <v>10</v>
      </c>
      <c r="C19" s="42" t="s">
        <v>119</v>
      </c>
      <c r="D19" s="291">
        <f>'13.e'!D19/'13.e'!$I$25</f>
        <v>3.7166429444146416E-3</v>
      </c>
      <c r="E19" s="291">
        <f>'13.e'!E19/'13.e'!$I$25</f>
        <v>7.0116151447099223E-4</v>
      </c>
      <c r="F19" s="291">
        <f>'13.e'!F19/'13.e'!$I$25</f>
        <v>6.0514134040593696E-4</v>
      </c>
      <c r="G19" s="291">
        <f>'13.e'!G19/'13.e'!$I$25</f>
        <v>0</v>
      </c>
      <c r="H19" s="291">
        <f>'13.e'!H19/'13.e'!$I$25</f>
        <v>4.6111107930835393E-4</v>
      </c>
      <c r="I19" s="294">
        <f>'13.e'!I19/'13.e'!$I$25</f>
        <v>5.4840568785999248E-3</v>
      </c>
      <c r="J19" s="137"/>
      <c r="K19" s="144"/>
      <c r="L19" s="144"/>
      <c r="M19" s="144"/>
    </row>
    <row r="20" spans="1:18" ht="30" customHeight="1">
      <c r="A20" s="137"/>
      <c r="B20" s="139" t="s">
        <v>11</v>
      </c>
      <c r="C20" s="96" t="s">
        <v>113</v>
      </c>
      <c r="D20" s="290">
        <f>'13.e'!D20/'13.e'!$I$25</f>
        <v>1.5289856159911974E-2</v>
      </c>
      <c r="E20" s="290">
        <f>'13.e'!E20/'13.e'!$I$25</f>
        <v>8.8845771312019988E-4</v>
      </c>
      <c r="F20" s="290">
        <f>'13.e'!F20/'13.e'!$I$25</f>
        <v>4.926525270658068E-4</v>
      </c>
      <c r="G20" s="290">
        <f>'13.e'!G20/'13.e'!$I$25</f>
        <v>0</v>
      </c>
      <c r="H20" s="290">
        <f>'13.e'!H20/'13.e'!$I$25</f>
        <v>3.1403832604833745E-3</v>
      </c>
      <c r="I20" s="293">
        <f>'13.e'!I20/'13.e'!$I$25</f>
        <v>1.9811349660581356E-2</v>
      </c>
      <c r="J20" s="137"/>
      <c r="K20" s="144"/>
      <c r="L20" s="144"/>
      <c r="M20" s="144"/>
    </row>
    <row r="21" spans="1:18" ht="30" customHeight="1">
      <c r="A21" s="137"/>
      <c r="B21" s="140" t="s">
        <v>12</v>
      </c>
      <c r="C21" s="42" t="s">
        <v>113</v>
      </c>
      <c r="D21" s="291">
        <f>'13.e'!D21/'13.e'!$I$25</f>
        <v>4.4985652808802019E-2</v>
      </c>
      <c r="E21" s="291">
        <f>'13.e'!E21/'13.e'!$I$25</f>
        <v>1.365019721517004E-3</v>
      </c>
      <c r="F21" s="291">
        <f>'13.e'!F21/'13.e'!$I$25</f>
        <v>1.9567783989430376E-3</v>
      </c>
      <c r="G21" s="291">
        <f>'13.e'!G21/'13.e'!$I$25</f>
        <v>0</v>
      </c>
      <c r="H21" s="291">
        <f>'13.e'!H21/'13.e'!$I$25</f>
        <v>8.0323732189366628E-3</v>
      </c>
      <c r="I21" s="294">
        <f>'13.e'!I21/'13.e'!$I$25</f>
        <v>5.6339824148198721E-2</v>
      </c>
      <c r="J21" s="137"/>
      <c r="K21" s="144"/>
      <c r="L21" s="144"/>
      <c r="M21" s="144"/>
    </row>
    <row r="22" spans="1:18" ht="30" customHeight="1">
      <c r="A22" s="137"/>
      <c r="B22" s="139" t="s">
        <v>13</v>
      </c>
      <c r="C22" s="96" t="s">
        <v>120</v>
      </c>
      <c r="D22" s="290">
        <f>'13.e'!D22/'13.e'!$I$25</f>
        <v>7.8654870401381992E-3</v>
      </c>
      <c r="E22" s="290">
        <f>'13.e'!E22/'13.e'!$I$25</f>
        <v>3.3969544113120881E-4</v>
      </c>
      <c r="F22" s="290">
        <f>'13.e'!F22/'13.e'!$I$25</f>
        <v>6.3661786580093878E-4</v>
      </c>
      <c r="G22" s="290">
        <f>'13.e'!G22/'13.e'!$I$25</f>
        <v>0</v>
      </c>
      <c r="H22" s="290">
        <f>'13.e'!H22/'13.e'!$I$25</f>
        <v>0</v>
      </c>
      <c r="I22" s="293">
        <f>'13.e'!I22/'13.e'!$I$25</f>
        <v>8.8418003470703468E-3</v>
      </c>
      <c r="J22" s="137"/>
      <c r="K22" s="144"/>
      <c r="L22" s="144"/>
      <c r="M22" s="144"/>
    </row>
    <row r="23" spans="1:18" ht="30" customHeight="1">
      <c r="A23" s="137"/>
      <c r="B23" s="140" t="s">
        <v>14</v>
      </c>
      <c r="C23" s="42" t="s">
        <v>121</v>
      </c>
      <c r="D23" s="291">
        <f>'13.e'!D23/'13.e'!$I$25</f>
        <v>5.2555349356419034E-2</v>
      </c>
      <c r="E23" s="291">
        <f>'13.e'!E23/'13.e'!$I$25</f>
        <v>4.1073959187282416E-4</v>
      </c>
      <c r="F23" s="291">
        <f>'13.e'!F23/'13.e'!$I$25</f>
        <v>2.4247484801990702E-3</v>
      </c>
      <c r="G23" s="291">
        <f>'13.e'!G23/'13.e'!$I$25</f>
        <v>0</v>
      </c>
      <c r="H23" s="291">
        <f>'13.e'!H23/'13.e'!$I$25</f>
        <v>3.0812905092022203E-3</v>
      </c>
      <c r="I23" s="294">
        <f>'13.e'!I23/'13.e'!$I$25</f>
        <v>5.8472127937693151E-2</v>
      </c>
      <c r="J23" s="137"/>
      <c r="K23" s="144"/>
      <c r="L23" s="144"/>
      <c r="M23" s="144"/>
    </row>
    <row r="24" spans="1:18" ht="30" customHeight="1">
      <c r="A24" s="137"/>
      <c r="B24" s="139" t="s">
        <v>15</v>
      </c>
      <c r="C24" s="96" t="s">
        <v>113</v>
      </c>
      <c r="D24" s="290">
        <f>'13.e'!D24/'13.e'!$I$25</f>
        <v>0.15459096538961523</v>
      </c>
      <c r="E24" s="290">
        <f>'13.e'!E24/'13.e'!$I$25</f>
        <v>9.4002170632202856E-3</v>
      </c>
      <c r="F24" s="290">
        <f>'13.e'!F24/'13.e'!$I$25</f>
        <v>5.4351595192805666E-3</v>
      </c>
      <c r="G24" s="290">
        <f>'13.e'!G24/'13.e'!$I$25</f>
        <v>0</v>
      </c>
      <c r="H24" s="290">
        <f>'13.e'!H24/'13.e'!$I$25</f>
        <v>4.7669287370215108E-3</v>
      </c>
      <c r="I24" s="293">
        <f>'13.e'!I24/'13.e'!$I$25</f>
        <v>0.17419327070913759</v>
      </c>
      <c r="J24" s="137"/>
      <c r="K24" s="144"/>
      <c r="L24" s="144"/>
      <c r="M24" s="144"/>
    </row>
    <row r="25" spans="1:18" ht="30" customHeight="1">
      <c r="A25" s="137"/>
      <c r="B25" s="414" t="s">
        <v>0</v>
      </c>
      <c r="C25" s="414"/>
      <c r="D25" s="292">
        <f>'13.e'!D25/'13.e'!$I$25</f>
        <v>0.8286910725039085</v>
      </c>
      <c r="E25" s="292">
        <f>'13.e'!E25/'13.e'!$I$25</f>
        <v>5.4037413024309845E-2</v>
      </c>
      <c r="F25" s="292">
        <f>'13.e'!F25/'13.e'!$I$25</f>
        <v>7.5962453519771489E-2</v>
      </c>
      <c r="G25" s="292">
        <f>'13.e'!G25/'13.e'!$I$25</f>
        <v>3.895341747061068E-3</v>
      </c>
      <c r="H25" s="292">
        <f>'13.e'!H25/'13.e'!$I$25</f>
        <v>3.741371920494907E-2</v>
      </c>
      <c r="I25" s="292">
        <f>'13.e'!I25/'13.e'!$I$25</f>
        <v>1</v>
      </c>
      <c r="J25" s="137"/>
      <c r="K25" s="144"/>
      <c r="L25" s="144"/>
      <c r="M25" s="144"/>
    </row>
    <row r="26" spans="1:18" ht="30" customHeight="1">
      <c r="A26" s="137"/>
      <c r="C26" s="137"/>
      <c r="D26" s="137"/>
      <c r="E26" s="137"/>
      <c r="F26" s="137"/>
      <c r="G26" s="137"/>
      <c r="H26" s="137"/>
      <c r="I26" s="137"/>
      <c r="J26" s="137"/>
      <c r="K26" s="144"/>
      <c r="L26" s="144"/>
      <c r="M26" s="144"/>
    </row>
    <row r="27" spans="1:18" ht="30" customHeight="1">
      <c r="A27" s="137"/>
      <c r="B27" s="410" t="s">
        <v>380</v>
      </c>
      <c r="C27" s="410"/>
      <c r="D27" s="410"/>
      <c r="E27" s="410"/>
      <c r="F27" s="410"/>
      <c r="G27" s="410"/>
      <c r="H27" s="410"/>
      <c r="I27" s="410"/>
      <c r="J27" s="137"/>
      <c r="K27" s="144"/>
      <c r="L27" s="144"/>
      <c r="M27" s="144"/>
    </row>
    <row r="28" spans="1:18" ht="30" customHeight="1">
      <c r="A28" s="137"/>
      <c r="C28" s="137"/>
      <c r="D28" s="137"/>
      <c r="E28" s="137"/>
      <c r="F28" s="137"/>
      <c r="G28" s="137"/>
      <c r="H28" s="137"/>
      <c r="I28" s="137"/>
      <c r="J28" s="137"/>
      <c r="K28" s="144"/>
      <c r="L28" s="144"/>
      <c r="M28" s="144"/>
    </row>
    <row r="29" spans="1:18" s="340" customFormat="1" ht="30" customHeight="1">
      <c r="B29" s="341" t="s">
        <v>332</v>
      </c>
      <c r="C29" s="341"/>
      <c r="D29" s="341"/>
      <c r="E29" s="341"/>
      <c r="F29" s="341"/>
      <c r="G29" s="341"/>
      <c r="H29" s="413" t="s">
        <v>336</v>
      </c>
      <c r="I29" s="413"/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44"/>
      <c r="L32" s="144"/>
      <c r="M32" s="144"/>
    </row>
    <row r="33" spans="1:13" ht="30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44"/>
      <c r="L33" s="144"/>
      <c r="M33" s="144"/>
    </row>
    <row r="34" spans="1:13" ht="30" customHeight="1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44"/>
      <c r="L34" s="144"/>
      <c r="M34" s="144"/>
    </row>
    <row r="35" spans="1:13" ht="30" customHeight="1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 ht="30" customHeight="1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3" ht="30" customHeight="1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3" ht="30" customHeight="1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</sheetData>
  <mergeCells count="10">
    <mergeCell ref="B27:I27"/>
    <mergeCell ref="G2:I2"/>
    <mergeCell ref="H29:I29"/>
    <mergeCell ref="B31:I31"/>
    <mergeCell ref="C8:C9"/>
    <mergeCell ref="B25:C25"/>
    <mergeCell ref="B8:B9"/>
    <mergeCell ref="D8:I8"/>
    <mergeCell ref="B5:I5"/>
    <mergeCell ref="B6:I6"/>
  </mergeCells>
  <phoneticPr fontId="20" type="noConversion"/>
  <hyperlinks>
    <hyperlink ref="B31" location="Índice!A1" display="Volver al índice"/>
    <hyperlink ref="H29" location="'13.g'!A1" display="Siguiente   "/>
    <hyperlink ref="B29" location="'13.e'!A1" display="  Atrás "/>
    <hyperlink ref="O29" location="G4.a!A1" display="G4.a!A1"/>
    <hyperlink ref="I29" location="'13.g'!A1" display="'13.g'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6"/>
  <sheetViews>
    <sheetView showGridLines="0" workbookViewId="0"/>
  </sheetViews>
  <sheetFormatPr baseColWidth="10" defaultColWidth="12.83203125" defaultRowHeight="30" customHeight="1" x14ac:dyDescent="0"/>
  <cols>
    <col min="1" max="1" width="12.83203125" style="7"/>
    <col min="2" max="2" width="25.6640625" style="7" customWidth="1"/>
    <col min="3" max="3" width="16.5" style="7" customWidth="1"/>
    <col min="4" max="4" width="17.1640625" style="7" customWidth="1"/>
    <col min="5" max="5" width="14" style="7" customWidth="1"/>
    <col min="6" max="6" width="12.83203125" style="7"/>
    <col min="7" max="7" width="16" style="7" customWidth="1"/>
    <col min="8" max="8" width="15.33203125" style="7" customWidth="1"/>
    <col min="9" max="16384" width="12.83203125" style="7"/>
  </cols>
  <sheetData>
    <row r="1" spans="1:30" s="31" customFormat="1" ht="30.75" customHeight="1"/>
    <row r="2" spans="1:30" s="31" customFormat="1" ht="62" customHeight="1">
      <c r="D2" s="32"/>
      <c r="F2" s="33"/>
      <c r="G2" s="355" t="s">
        <v>406</v>
      </c>
      <c r="H2" s="355"/>
      <c r="I2" s="355"/>
    </row>
    <row r="3" spans="1:30" s="31" customFormat="1" ht="30.75" customHeight="1">
      <c r="C3" s="35"/>
      <c r="D3" s="35"/>
      <c r="E3" s="35"/>
      <c r="J3" s="36"/>
      <c r="K3" s="36"/>
      <c r="L3" s="36"/>
      <c r="M3" s="36"/>
    </row>
    <row r="4" spans="1:30" s="5" customFormat="1" ht="30" customHeight="1">
      <c r="G4" s="6"/>
      <c r="H4" s="6"/>
      <c r="I4" s="6"/>
      <c r="J4" s="6"/>
      <c r="K4" s="6"/>
      <c r="L4" s="6"/>
      <c r="M4" s="6"/>
      <c r="N4" s="6"/>
      <c r="O4" s="7"/>
      <c r="P4" s="7"/>
    </row>
    <row r="5" spans="1:30" s="333" customFormat="1" ht="60" customHeight="1">
      <c r="A5" s="331"/>
      <c r="B5" s="369" t="s">
        <v>126</v>
      </c>
      <c r="C5" s="369"/>
      <c r="D5" s="369"/>
      <c r="E5" s="369"/>
      <c r="F5" s="369"/>
      <c r="G5" s="369"/>
      <c r="H5" s="369"/>
      <c r="I5" s="369"/>
      <c r="J5" s="331"/>
      <c r="K5" s="331"/>
      <c r="L5" s="334"/>
      <c r="M5" s="334"/>
      <c r="N5" s="334"/>
      <c r="O5" s="334"/>
      <c r="P5" s="334"/>
      <c r="Q5" s="334"/>
      <c r="R5" s="334"/>
      <c r="S5" s="334"/>
      <c r="T5" s="335"/>
      <c r="U5" s="335"/>
      <c r="V5" s="334"/>
      <c r="W5" s="334"/>
      <c r="X5" s="334"/>
      <c r="Y5" s="334"/>
      <c r="Z5" s="334"/>
      <c r="AA5" s="336"/>
      <c r="AB5" s="336"/>
      <c r="AC5" s="336"/>
    </row>
    <row r="6" spans="1:30" s="337" customFormat="1" ht="30" customHeight="1">
      <c r="A6" s="332"/>
      <c r="B6" s="370" t="s">
        <v>378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2"/>
      <c r="O6" s="332"/>
      <c r="P6" s="338"/>
      <c r="Q6" s="338"/>
      <c r="R6" s="338"/>
      <c r="S6" s="338"/>
      <c r="T6" s="335"/>
      <c r="U6" s="335"/>
      <c r="V6" s="338"/>
      <c r="W6" s="338"/>
      <c r="X6" s="338"/>
      <c r="Y6" s="338"/>
      <c r="Z6" s="338"/>
      <c r="AA6" s="339"/>
      <c r="AB6" s="339"/>
      <c r="AC6" s="339"/>
      <c r="AD6" s="339"/>
    </row>
    <row r="7" spans="1:30" ht="30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30" ht="30" customHeight="1">
      <c r="A8" s="137"/>
      <c r="B8" s="399" t="s">
        <v>104</v>
      </c>
      <c r="C8" s="374" t="s">
        <v>112</v>
      </c>
      <c r="D8" s="399" t="s">
        <v>103</v>
      </c>
      <c r="E8" s="399"/>
      <c r="F8" s="399"/>
      <c r="G8" s="399"/>
      <c r="H8" s="399"/>
      <c r="I8" s="399"/>
      <c r="J8" s="137"/>
      <c r="K8" s="137"/>
      <c r="L8" s="137"/>
    </row>
    <row r="9" spans="1:30" ht="30" customHeight="1">
      <c r="A9" s="137"/>
      <c r="B9" s="399"/>
      <c r="C9" s="374"/>
      <c r="D9" s="257" t="s">
        <v>24</v>
      </c>
      <c r="E9" s="257" t="s">
        <v>155</v>
      </c>
      <c r="F9" s="257" t="s">
        <v>73</v>
      </c>
      <c r="G9" s="257" t="s">
        <v>101</v>
      </c>
      <c r="H9" s="257" t="s">
        <v>163</v>
      </c>
      <c r="I9" s="264" t="s">
        <v>0</v>
      </c>
      <c r="J9" s="137"/>
      <c r="K9" s="137"/>
      <c r="L9" s="137"/>
    </row>
    <row r="10" spans="1:30" ht="30" customHeight="1">
      <c r="A10" s="137"/>
      <c r="B10" s="139" t="s">
        <v>1</v>
      </c>
      <c r="C10" s="96" t="s">
        <v>113</v>
      </c>
      <c r="D10" s="138">
        <v>8352993.4520733049</v>
      </c>
      <c r="E10" s="138">
        <v>1238377.3485517795</v>
      </c>
      <c r="F10" s="138">
        <v>1736020</v>
      </c>
      <c r="G10" s="138">
        <v>0</v>
      </c>
      <c r="H10" s="138">
        <v>395769.29288368777</v>
      </c>
      <c r="I10" s="289">
        <f>+SUM(D10:H10)</f>
        <v>11723160.093508773</v>
      </c>
      <c r="J10" s="137"/>
      <c r="K10" s="137"/>
      <c r="L10" s="137"/>
    </row>
    <row r="11" spans="1:30" ht="30" customHeight="1">
      <c r="A11" s="137"/>
      <c r="B11" s="140" t="s">
        <v>2</v>
      </c>
      <c r="C11" s="42" t="s">
        <v>114</v>
      </c>
      <c r="D11" s="141">
        <v>9174443.0700000003</v>
      </c>
      <c r="E11" s="141">
        <v>1236052.7279999999</v>
      </c>
      <c r="F11" s="141">
        <v>10910175</v>
      </c>
      <c r="G11" s="141">
        <v>0</v>
      </c>
      <c r="H11" s="141">
        <v>2538080.0280000004</v>
      </c>
      <c r="I11" s="289">
        <f t="shared" ref="I11:I24" si="0">+SUM(D11:H11)</f>
        <v>23858750.826000001</v>
      </c>
      <c r="J11" s="137"/>
      <c r="K11" s="137"/>
      <c r="L11" s="137"/>
    </row>
    <row r="12" spans="1:30" ht="30" customHeight="1">
      <c r="A12" s="137"/>
      <c r="B12" s="139" t="s">
        <v>3</v>
      </c>
      <c r="C12" s="96" t="s">
        <v>115</v>
      </c>
      <c r="D12" s="138">
        <v>83170334.870999992</v>
      </c>
      <c r="E12" s="138">
        <v>1361216.61</v>
      </c>
      <c r="F12" s="138">
        <v>5351500</v>
      </c>
      <c r="G12" s="138">
        <v>0</v>
      </c>
      <c r="H12" s="138"/>
      <c r="I12" s="289">
        <f t="shared" si="0"/>
        <v>89883051.480999991</v>
      </c>
      <c r="J12" s="137"/>
      <c r="K12" s="137"/>
      <c r="L12" s="137"/>
    </row>
    <row r="13" spans="1:30" ht="30" customHeight="1">
      <c r="A13" s="137"/>
      <c r="B13" s="140" t="s">
        <v>4</v>
      </c>
      <c r="C13" s="42" t="s">
        <v>116</v>
      </c>
      <c r="D13" s="141">
        <v>9840000</v>
      </c>
      <c r="E13" s="141">
        <v>1143690</v>
      </c>
      <c r="F13" s="141">
        <v>2730420</v>
      </c>
      <c r="G13" s="141">
        <v>0</v>
      </c>
      <c r="H13" s="141"/>
      <c r="I13" s="289">
        <f t="shared" si="0"/>
        <v>13714110</v>
      </c>
      <c r="J13" s="137"/>
      <c r="K13" s="137"/>
      <c r="L13" s="137"/>
    </row>
    <row r="14" spans="1:30" ht="30" customHeight="1">
      <c r="A14" s="137"/>
      <c r="B14" s="139" t="s">
        <v>5</v>
      </c>
      <c r="C14" s="96" t="s">
        <v>117</v>
      </c>
      <c r="D14" s="138">
        <v>51207536.000000007</v>
      </c>
      <c r="E14" s="138">
        <v>3580028</v>
      </c>
      <c r="F14" s="138">
        <v>45749500</v>
      </c>
      <c r="G14" s="138">
        <v>0</v>
      </c>
      <c r="H14" s="138">
        <v>2004765</v>
      </c>
      <c r="I14" s="289">
        <f t="shared" si="0"/>
        <v>102541829</v>
      </c>
      <c r="J14" s="137"/>
      <c r="K14" s="137"/>
      <c r="L14" s="137"/>
    </row>
    <row r="15" spans="1:30" ht="30" customHeight="1">
      <c r="A15" s="137"/>
      <c r="B15" s="140" t="s">
        <v>6</v>
      </c>
      <c r="C15" s="42" t="s">
        <v>113</v>
      </c>
      <c r="D15" s="141">
        <v>5666244.6481555561</v>
      </c>
      <c r="E15" s="141">
        <v>1258603.9187666669</v>
      </c>
      <c r="F15" s="141">
        <v>1036420</v>
      </c>
      <c r="G15" s="141">
        <v>0</v>
      </c>
      <c r="H15" s="141">
        <v>1003037.8966666666</v>
      </c>
      <c r="I15" s="289">
        <f t="shared" si="0"/>
        <v>8964306.4635888897</v>
      </c>
      <c r="J15" s="137"/>
      <c r="K15" s="137"/>
      <c r="L15" s="137"/>
    </row>
    <row r="16" spans="1:30" ht="30" customHeight="1">
      <c r="A16" s="137"/>
      <c r="B16" s="139" t="s">
        <v>7</v>
      </c>
      <c r="C16" s="96" t="s">
        <v>117</v>
      </c>
      <c r="D16" s="138">
        <v>16515402</v>
      </c>
      <c r="E16" s="138">
        <v>1229168</v>
      </c>
      <c r="F16" s="138">
        <v>1232660</v>
      </c>
      <c r="G16" s="138">
        <v>0</v>
      </c>
      <c r="H16" s="138">
        <v>1060445</v>
      </c>
      <c r="I16" s="289">
        <f t="shared" si="0"/>
        <v>20037675</v>
      </c>
      <c r="J16" s="137"/>
      <c r="K16" s="137"/>
      <c r="L16" s="137"/>
    </row>
    <row r="17" spans="1:18" ht="30" customHeight="1">
      <c r="A17" s="137"/>
      <c r="B17" s="140" t="s">
        <v>8</v>
      </c>
      <c r="C17" s="42" t="s">
        <v>117</v>
      </c>
      <c r="D17" s="141">
        <v>2461186</v>
      </c>
      <c r="E17" s="141">
        <v>200039</v>
      </c>
      <c r="F17" s="141">
        <v>1101750</v>
      </c>
      <c r="G17" s="141">
        <v>0</v>
      </c>
      <c r="H17" s="141">
        <v>750000</v>
      </c>
      <c r="I17" s="289">
        <f t="shared" si="0"/>
        <v>4512975</v>
      </c>
      <c r="J17" s="137"/>
      <c r="K17" s="137"/>
      <c r="L17" s="137"/>
    </row>
    <row r="18" spans="1:18" ht="30" customHeight="1">
      <c r="A18" s="137"/>
      <c r="B18" s="139" t="s">
        <v>9</v>
      </c>
      <c r="C18" s="96" t="s">
        <v>118</v>
      </c>
      <c r="D18" s="138">
        <v>13595940</v>
      </c>
      <c r="E18" s="138">
        <v>270000</v>
      </c>
      <c r="F18" s="138">
        <v>18001720</v>
      </c>
      <c r="G18" s="138">
        <v>1248000</v>
      </c>
      <c r="H18" s="138">
        <v>2550200</v>
      </c>
      <c r="I18" s="289">
        <f t="shared" si="0"/>
        <v>35665860</v>
      </c>
      <c r="J18" s="137"/>
      <c r="K18" s="137"/>
      <c r="L18" s="137"/>
    </row>
    <row r="19" spans="1:18" ht="30" customHeight="1">
      <c r="A19" s="137"/>
      <c r="B19" s="140" t="s">
        <v>10</v>
      </c>
      <c r="C19" s="42" t="s">
        <v>119</v>
      </c>
      <c r="D19" s="141">
        <v>1259000</v>
      </c>
      <c r="E19" s="141">
        <v>1510000</v>
      </c>
      <c r="F19" s="141">
        <v>552960</v>
      </c>
      <c r="G19" s="141">
        <v>0</v>
      </c>
      <c r="H19" s="141">
        <v>300000</v>
      </c>
      <c r="I19" s="289">
        <f t="shared" si="0"/>
        <v>3621960</v>
      </c>
      <c r="J19" s="137"/>
      <c r="K19" s="137"/>
      <c r="L19" s="137"/>
    </row>
    <row r="20" spans="1:18" ht="30" customHeight="1">
      <c r="A20" s="137"/>
      <c r="B20" s="139" t="s">
        <v>11</v>
      </c>
      <c r="C20" s="96" t="s">
        <v>113</v>
      </c>
      <c r="D20" s="138">
        <v>10087891.27048889</v>
      </c>
      <c r="E20" s="138">
        <v>1283138.7814666664</v>
      </c>
      <c r="F20" s="138">
        <v>1192840</v>
      </c>
      <c r="G20" s="138">
        <v>0</v>
      </c>
      <c r="H20" s="138">
        <v>1160912.7486666667</v>
      </c>
      <c r="I20" s="289">
        <f t="shared" si="0"/>
        <v>13724782.800622223</v>
      </c>
      <c r="J20" s="137"/>
      <c r="K20" s="137"/>
      <c r="L20" s="137"/>
    </row>
    <row r="21" spans="1:18" ht="30" customHeight="1">
      <c r="A21" s="137"/>
      <c r="B21" s="140" t="s">
        <v>12</v>
      </c>
      <c r="C21" s="42" t="s">
        <v>113</v>
      </c>
      <c r="D21" s="141">
        <v>41992233.659999996</v>
      </c>
      <c r="E21" s="141">
        <v>2265630</v>
      </c>
      <c r="F21" s="141">
        <v>7935180</v>
      </c>
      <c r="G21" s="141">
        <v>0</v>
      </c>
      <c r="H21" s="141">
        <v>2969346</v>
      </c>
      <c r="I21" s="289">
        <f t="shared" si="0"/>
        <v>55162389.659999996</v>
      </c>
      <c r="J21" s="137"/>
      <c r="K21" s="137"/>
      <c r="L21" s="137"/>
    </row>
    <row r="22" spans="1:18" ht="30" customHeight="1">
      <c r="A22" s="137"/>
      <c r="B22" s="139" t="s">
        <v>13</v>
      </c>
      <c r="C22" s="96" t="s">
        <v>120</v>
      </c>
      <c r="D22" s="138">
        <v>3860628</v>
      </c>
      <c r="E22" s="138">
        <v>722694</v>
      </c>
      <c r="F22" s="138">
        <v>1159550</v>
      </c>
      <c r="G22" s="138">
        <v>0</v>
      </c>
      <c r="H22" s="138"/>
      <c r="I22" s="289">
        <f t="shared" si="0"/>
        <v>5742872</v>
      </c>
      <c r="J22" s="137"/>
      <c r="K22" s="137"/>
      <c r="L22" s="137"/>
    </row>
    <row r="23" spans="1:18" ht="30" customHeight="1">
      <c r="A23" s="137"/>
      <c r="B23" s="140" t="s">
        <v>14</v>
      </c>
      <c r="C23" s="42" t="s">
        <v>121</v>
      </c>
      <c r="D23" s="141">
        <v>9830088</v>
      </c>
      <c r="E23" s="141">
        <v>226340</v>
      </c>
      <c r="F23" s="141">
        <v>5919980</v>
      </c>
      <c r="G23" s="141">
        <v>0</v>
      </c>
      <c r="H23" s="141">
        <v>1455475.5153921032</v>
      </c>
      <c r="I23" s="289">
        <f t="shared" si="0"/>
        <v>17431883.515392102</v>
      </c>
      <c r="J23" s="137"/>
      <c r="K23" s="137"/>
      <c r="L23" s="137"/>
    </row>
    <row r="24" spans="1:18" ht="30" customHeight="1">
      <c r="A24" s="137"/>
      <c r="B24" s="139" t="s">
        <v>15</v>
      </c>
      <c r="C24" s="96" t="s">
        <v>113</v>
      </c>
      <c r="D24" s="138">
        <v>80381458.086600006</v>
      </c>
      <c r="E24" s="138">
        <v>7230323.8735666657</v>
      </c>
      <c r="F24" s="138">
        <v>8500580</v>
      </c>
      <c r="G24" s="138">
        <v>0</v>
      </c>
      <c r="H24" s="138">
        <v>1762201.58</v>
      </c>
      <c r="I24" s="289">
        <f t="shared" si="0"/>
        <v>97874563.540166676</v>
      </c>
      <c r="J24" s="137"/>
      <c r="K24" s="137"/>
      <c r="L24" s="137"/>
    </row>
    <row r="25" spans="1:18" ht="30" customHeight="1">
      <c r="A25" s="137"/>
      <c r="B25" s="404" t="s">
        <v>0</v>
      </c>
      <c r="C25" s="404"/>
      <c r="D25" s="289">
        <f t="shared" ref="D25:I25" si="1">+SUM(D10:D24)</f>
        <v>347395379.05831778</v>
      </c>
      <c r="E25" s="289">
        <f t="shared" si="1"/>
        <v>24755302.260351777</v>
      </c>
      <c r="F25" s="289">
        <f t="shared" si="1"/>
        <v>113111255</v>
      </c>
      <c r="G25" s="289">
        <f t="shared" si="1"/>
        <v>1248000</v>
      </c>
      <c r="H25" s="289">
        <f t="shared" si="1"/>
        <v>17950233.061609127</v>
      </c>
      <c r="I25" s="289">
        <f t="shared" si="1"/>
        <v>504460169.38027871</v>
      </c>
      <c r="J25" s="137"/>
      <c r="K25" s="137"/>
      <c r="L25" s="137"/>
    </row>
    <row r="26" spans="1:18" ht="30" customHeight="1">
      <c r="A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18" ht="30" customHeight="1">
      <c r="A27" s="137"/>
      <c r="B27" s="410" t="s">
        <v>338</v>
      </c>
      <c r="C27" s="410"/>
      <c r="D27" s="410"/>
      <c r="E27" s="410"/>
      <c r="F27" s="410"/>
      <c r="G27" s="410"/>
      <c r="H27" s="410"/>
      <c r="I27" s="410"/>
      <c r="J27" s="137"/>
      <c r="K27" s="137"/>
      <c r="L27" s="137"/>
    </row>
    <row r="28" spans="1:18" ht="30" customHeight="1">
      <c r="A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</row>
    <row r="29" spans="1:18" s="340" customFormat="1" ht="30" customHeight="1">
      <c r="B29" s="341" t="s">
        <v>335</v>
      </c>
      <c r="C29" s="341"/>
      <c r="D29" s="341"/>
      <c r="E29" s="341"/>
      <c r="F29" s="341"/>
      <c r="G29" s="341"/>
      <c r="H29" s="415" t="s">
        <v>336</v>
      </c>
      <c r="I29" s="415"/>
      <c r="O29" s="342"/>
    </row>
    <row r="30" spans="1:18" s="8" customFormat="1" ht="30" customHeight="1">
      <c r="B30" s="37"/>
    </row>
    <row r="31" spans="1:18" s="8" customFormat="1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30" customHeigh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12" ht="30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1:12" ht="30" customHeight="1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1:12" ht="30" customHeight="1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ht="30" customHeight="1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</row>
  </sheetData>
  <mergeCells count="10">
    <mergeCell ref="B27:I27"/>
    <mergeCell ref="G2:I2"/>
    <mergeCell ref="H29:I29"/>
    <mergeCell ref="B31:I31"/>
    <mergeCell ref="B25:C25"/>
    <mergeCell ref="D8:I8"/>
    <mergeCell ref="B8:B9"/>
    <mergeCell ref="C8:C9"/>
    <mergeCell ref="B5:I5"/>
    <mergeCell ref="B6:I6"/>
  </mergeCells>
  <phoneticPr fontId="20" type="noConversion"/>
  <hyperlinks>
    <hyperlink ref="B31" location="Índice!A1" display="Volver al índice"/>
    <hyperlink ref="H29" location="'G1'!A1" display="Siguiente   "/>
    <hyperlink ref="B29" location="'13.f'!A1" display="  Atrás "/>
    <hyperlink ref="O29" location="G4.a!A1" display="G4.a!A1"/>
    <hyperlink ref="I29" location="'G1'!A1" display="'G1'!A1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34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5.6640625" style="8" customWidth="1"/>
    <col min="10" max="10" width="19.5" style="8" customWidth="1"/>
    <col min="11" max="12" width="12.83203125" style="8"/>
    <col min="13" max="13" width="25.5" style="8" customWidth="1"/>
    <col min="14" max="15" width="12.83203125" style="8"/>
    <col min="16" max="16" width="25.6640625" style="8" customWidth="1"/>
    <col min="17" max="16384" width="12.83203125" style="8"/>
  </cols>
  <sheetData>
    <row r="1" spans="2:33" s="31" customFormat="1" ht="30.75" customHeight="1"/>
    <row r="2" spans="2:33" s="31" customFormat="1" ht="62" customHeight="1">
      <c r="D2" s="32"/>
      <c r="F2" s="33"/>
      <c r="O2" s="355" t="s">
        <v>406</v>
      </c>
      <c r="P2" s="355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377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2:33" ht="30" customHeight="1">
      <c r="B7" s="16"/>
    </row>
    <row r="8" spans="2:33" ht="30" customHeight="1">
      <c r="I8" s="399" t="s">
        <v>104</v>
      </c>
      <c r="J8" s="399" t="s">
        <v>181</v>
      </c>
      <c r="K8" s="399" t="s">
        <v>182</v>
      </c>
      <c r="L8" s="399"/>
      <c r="M8" s="399"/>
      <c r="N8" s="399" t="s">
        <v>32</v>
      </c>
      <c r="O8" s="399"/>
      <c r="P8" s="399"/>
    </row>
    <row r="9" spans="2:33" ht="30" customHeight="1">
      <c r="I9" s="399"/>
      <c r="J9" s="399"/>
      <c r="K9" s="44" t="s">
        <v>33</v>
      </c>
      <c r="L9" s="44" t="s">
        <v>34</v>
      </c>
      <c r="M9" s="44" t="s">
        <v>311</v>
      </c>
      <c r="N9" s="44" t="s">
        <v>33</v>
      </c>
      <c r="O9" s="44" t="s">
        <v>34</v>
      </c>
      <c r="P9" s="44" t="s">
        <v>135</v>
      </c>
    </row>
    <row r="10" spans="2:33" ht="30" customHeight="1">
      <c r="I10" s="41" t="s">
        <v>1</v>
      </c>
      <c r="J10" s="276">
        <v>11370.15</v>
      </c>
      <c r="K10" s="135">
        <f>+'1'!D9</f>
        <v>0.5</v>
      </c>
      <c r="L10" s="135">
        <f>+'1'!E9</f>
        <v>20</v>
      </c>
      <c r="M10" s="135">
        <v>28</v>
      </c>
      <c r="N10" s="135">
        <f t="shared" ref="N10:N25" si="0">100*K10/$J10</f>
        <v>4.3974793648280811E-3</v>
      </c>
      <c r="O10" s="135">
        <f t="shared" ref="O10:O25" si="1">100*L10/$J10</f>
        <v>0.17589917459312324</v>
      </c>
      <c r="P10" s="135">
        <f t="shared" ref="P10:P25" si="2">100*M10/$J10</f>
        <v>0.24625884443037252</v>
      </c>
    </row>
    <row r="11" spans="2:33" ht="30" customHeight="1">
      <c r="I11" s="42" t="s">
        <v>2</v>
      </c>
      <c r="J11" s="277">
        <v>7749.18</v>
      </c>
      <c r="K11" s="136">
        <f>+'1'!D10</f>
        <v>2.4348999999999998</v>
      </c>
      <c r="L11" s="136">
        <f>+'1'!E10</f>
        <v>291.3</v>
      </c>
      <c r="M11" s="136">
        <v>84.7</v>
      </c>
      <c r="N11" s="136">
        <f t="shared" si="0"/>
        <v>3.1421389101814641E-2</v>
      </c>
      <c r="O11" s="136">
        <f t="shared" si="1"/>
        <v>3.7591074152361927</v>
      </c>
      <c r="P11" s="136">
        <f t="shared" si="2"/>
        <v>1.0930188742550824</v>
      </c>
    </row>
    <row r="12" spans="2:33" ht="30" customHeight="1">
      <c r="I12" s="41" t="s">
        <v>3</v>
      </c>
      <c r="J12" s="276">
        <v>44993.677000000003</v>
      </c>
      <c r="K12" s="135">
        <f>+'1'!D11</f>
        <v>5.4</v>
      </c>
      <c r="L12" s="135">
        <f>+'1'!E11</f>
        <v>93</v>
      </c>
      <c r="M12" s="135">
        <v>16</v>
      </c>
      <c r="N12" s="135">
        <f t="shared" si="0"/>
        <v>1.2001686370287095E-2</v>
      </c>
      <c r="O12" s="135">
        <f t="shared" si="1"/>
        <v>0.20669570971049997</v>
      </c>
      <c r="P12" s="135">
        <f t="shared" si="2"/>
        <v>3.5560552208258059E-2</v>
      </c>
    </row>
    <row r="13" spans="2:33" ht="30" customHeight="1">
      <c r="I13" s="42" t="s">
        <v>4</v>
      </c>
      <c r="J13" s="277">
        <v>2758</v>
      </c>
      <c r="K13" s="136">
        <f>+'1'!D12</f>
        <v>2.15</v>
      </c>
      <c r="L13" s="136">
        <f>+'1'!E12</f>
        <v>14</v>
      </c>
      <c r="M13" s="136">
        <v>0</v>
      </c>
      <c r="N13" s="136">
        <f t="shared" si="0"/>
        <v>7.7955039883973898E-2</v>
      </c>
      <c r="O13" s="136">
        <f t="shared" si="1"/>
        <v>0.50761421319796951</v>
      </c>
      <c r="P13" s="136">
        <f t="shared" si="2"/>
        <v>0</v>
      </c>
    </row>
    <row r="14" spans="2:33" ht="30" customHeight="1">
      <c r="I14" s="41" t="s">
        <v>5</v>
      </c>
      <c r="J14" s="276">
        <v>63725.760000000002</v>
      </c>
      <c r="K14" s="135">
        <f>+'1'!D13</f>
        <v>0</v>
      </c>
      <c r="L14" s="135">
        <f>+'1'!E13</f>
        <v>30</v>
      </c>
      <c r="M14" s="135">
        <v>173.67</v>
      </c>
      <c r="N14" s="135">
        <f t="shared" si="0"/>
        <v>0</v>
      </c>
      <c r="O14" s="135">
        <f t="shared" si="1"/>
        <v>4.7076723761317246E-2</v>
      </c>
      <c r="P14" s="135">
        <f t="shared" si="2"/>
        <v>0.27252715385426551</v>
      </c>
    </row>
    <row r="15" spans="2:33" ht="30" customHeight="1">
      <c r="I15" s="42" t="s">
        <v>6</v>
      </c>
      <c r="J15" s="277">
        <v>6676.68</v>
      </c>
      <c r="K15" s="136">
        <f>+'1'!D14</f>
        <v>19</v>
      </c>
      <c r="L15" s="136">
        <f>+'1'!E14</f>
        <v>120.1</v>
      </c>
      <c r="M15" s="136">
        <v>72</v>
      </c>
      <c r="N15" s="136">
        <f t="shared" si="0"/>
        <v>0.2845725719968607</v>
      </c>
      <c r="O15" s="136">
        <f t="shared" si="1"/>
        <v>1.7987982050959459</v>
      </c>
      <c r="P15" s="136">
        <f t="shared" si="2"/>
        <v>1.078380272830209</v>
      </c>
    </row>
    <row r="16" spans="2:33" ht="30" customHeight="1">
      <c r="I16" s="41" t="s">
        <v>7</v>
      </c>
      <c r="J16" s="276">
        <v>11045</v>
      </c>
      <c r="K16" s="135">
        <f>+'1'!D15</f>
        <v>2.5</v>
      </c>
      <c r="L16" s="135">
        <f>+'1'!E15</f>
        <v>0</v>
      </c>
      <c r="M16" s="135">
        <v>0</v>
      </c>
      <c r="N16" s="135">
        <f t="shared" si="0"/>
        <v>2.2634676324128564E-2</v>
      </c>
      <c r="O16" s="135">
        <f t="shared" si="1"/>
        <v>0</v>
      </c>
      <c r="P16" s="135">
        <f t="shared" si="2"/>
        <v>0</v>
      </c>
    </row>
    <row r="17" spans="2:18" ht="30" customHeight="1">
      <c r="I17" s="42" t="s">
        <v>8</v>
      </c>
      <c r="J17" s="277">
        <v>2646.67</v>
      </c>
      <c r="K17" s="136">
        <f>+'1'!D16</f>
        <v>1.18</v>
      </c>
      <c r="L17" s="136">
        <f>+'1'!E16</f>
        <v>54.3</v>
      </c>
      <c r="M17" s="136">
        <v>15</v>
      </c>
      <c r="N17" s="136">
        <f t="shared" si="0"/>
        <v>4.4584326719991532E-2</v>
      </c>
      <c r="O17" s="136">
        <f t="shared" si="1"/>
        <v>2.0516346956741867</v>
      </c>
      <c r="P17" s="136">
        <f t="shared" si="2"/>
        <v>0.56674991593209578</v>
      </c>
    </row>
    <row r="18" spans="2:18" ht="30" customHeight="1">
      <c r="I18" s="41" t="s">
        <v>9</v>
      </c>
      <c r="J18" s="276">
        <v>12438.607744817104</v>
      </c>
      <c r="K18" s="135">
        <f>+'1'!D17</f>
        <v>1.67</v>
      </c>
      <c r="L18" s="135">
        <f>+'1'!E17</f>
        <v>59</v>
      </c>
      <c r="M18" s="135">
        <v>33.869999999999997</v>
      </c>
      <c r="N18" s="135">
        <f t="shared" si="0"/>
        <v>1.3425939898264358E-2</v>
      </c>
      <c r="O18" s="135">
        <f t="shared" si="1"/>
        <v>0.47432961317221384</v>
      </c>
      <c r="P18" s="135">
        <f t="shared" si="2"/>
        <v>0.27229735590072679</v>
      </c>
    </row>
    <row r="19" spans="2:18" ht="30" customHeight="1">
      <c r="I19" s="42" t="s">
        <v>10</v>
      </c>
      <c r="J19" s="277">
        <v>3011</v>
      </c>
      <c r="K19" s="136">
        <f>+'1'!D18</f>
        <v>0.99299999999999999</v>
      </c>
      <c r="L19" s="136">
        <f>+'1'!E18</f>
        <v>8.36</v>
      </c>
      <c r="M19" s="136">
        <v>0</v>
      </c>
      <c r="N19" s="136">
        <f t="shared" si="0"/>
        <v>3.2979076718698104E-2</v>
      </c>
      <c r="O19" s="136">
        <f t="shared" si="1"/>
        <v>0.2776486217203587</v>
      </c>
      <c r="P19" s="136">
        <f t="shared" si="2"/>
        <v>0</v>
      </c>
    </row>
    <row r="20" spans="2:18" ht="30" customHeight="1">
      <c r="I20" s="41" t="s">
        <v>11</v>
      </c>
      <c r="J20" s="276">
        <v>9903.07</v>
      </c>
      <c r="K20" s="135">
        <f>+'1'!D19</f>
        <v>0.69</v>
      </c>
      <c r="L20" s="135">
        <f>+'1'!E19</f>
        <v>0</v>
      </c>
      <c r="M20" s="135">
        <v>42.5</v>
      </c>
      <c r="N20" s="135">
        <f t="shared" si="0"/>
        <v>6.9675363296432319E-3</v>
      </c>
      <c r="O20" s="135">
        <f t="shared" si="1"/>
        <v>0</v>
      </c>
      <c r="P20" s="135">
        <f t="shared" si="2"/>
        <v>0.42915984639106863</v>
      </c>
    </row>
    <row r="21" spans="2:18" ht="30" customHeight="1">
      <c r="I21" s="42" t="s">
        <v>35</v>
      </c>
      <c r="J21" s="277">
        <v>15371.208791208792</v>
      </c>
      <c r="K21" s="136">
        <f>+'1'!D20</f>
        <v>0</v>
      </c>
      <c r="L21" s="136">
        <f>+'1'!E20</f>
        <v>153</v>
      </c>
      <c r="M21" s="136">
        <v>24</v>
      </c>
      <c r="N21" s="136">
        <f t="shared" si="0"/>
        <v>0</v>
      </c>
      <c r="O21" s="136">
        <f t="shared" si="1"/>
        <v>0.99536739158409471</v>
      </c>
      <c r="P21" s="136">
        <f t="shared" si="2"/>
        <v>0.15613606142495604</v>
      </c>
    </row>
    <row r="22" spans="2:18" ht="30" customHeight="1">
      <c r="I22" s="41" t="s">
        <v>13</v>
      </c>
      <c r="J22" s="276">
        <v>3979.0006162740101</v>
      </c>
      <c r="K22" s="135">
        <f>+'1'!D21</f>
        <v>1</v>
      </c>
      <c r="L22" s="135">
        <f>+'1'!E21</f>
        <v>0</v>
      </c>
      <c r="M22" s="135">
        <v>0</v>
      </c>
      <c r="N22" s="135">
        <f t="shared" si="0"/>
        <v>2.5131938806694971E-2</v>
      </c>
      <c r="O22" s="135">
        <f t="shared" si="1"/>
        <v>0</v>
      </c>
      <c r="P22" s="135">
        <f t="shared" si="2"/>
        <v>0</v>
      </c>
    </row>
    <row r="23" spans="2:18" ht="30" customHeight="1">
      <c r="I23" s="42" t="s">
        <v>14</v>
      </c>
      <c r="J23" s="277">
        <v>11472.917393862901</v>
      </c>
      <c r="K23" s="136">
        <f>+'1'!D22</f>
        <v>5.54</v>
      </c>
      <c r="L23" s="136">
        <f>+'1'!E22</f>
        <v>112.8</v>
      </c>
      <c r="M23" s="136">
        <v>112.59</v>
      </c>
      <c r="N23" s="136">
        <f t="shared" si="0"/>
        <v>4.828763085981478E-2</v>
      </c>
      <c r="O23" s="136">
        <f t="shared" si="1"/>
        <v>0.98318497490742007</v>
      </c>
      <c r="P23" s="136">
        <f t="shared" si="2"/>
        <v>0.981354577347752</v>
      </c>
    </row>
    <row r="24" spans="2:18" ht="30" customHeight="1">
      <c r="I24" s="41" t="s">
        <v>15</v>
      </c>
      <c r="J24" s="276">
        <v>38418.954602844911</v>
      </c>
      <c r="K24" s="135">
        <f>+'1'!D23</f>
        <v>7.4</v>
      </c>
      <c r="L24" s="135">
        <f>+'1'!E23</f>
        <v>40.200000000000003</v>
      </c>
      <c r="M24" s="135">
        <v>301.32</v>
      </c>
      <c r="N24" s="135">
        <f t="shared" si="0"/>
        <v>1.9261325760935807E-2</v>
      </c>
      <c r="O24" s="135">
        <f t="shared" si="1"/>
        <v>0.10463585075535399</v>
      </c>
      <c r="P24" s="135">
        <f t="shared" si="2"/>
        <v>0.7843003619304294</v>
      </c>
    </row>
    <row r="25" spans="2:18" ht="30" customHeight="1">
      <c r="I25" s="272" t="s">
        <v>0</v>
      </c>
      <c r="J25" s="274">
        <v>245559.87614900776</v>
      </c>
      <c r="K25" s="288">
        <f>+SUM(K10:K24)</f>
        <v>50.457900000000002</v>
      </c>
      <c r="L25" s="288">
        <f>+SUM(L10:L24)</f>
        <v>996.06</v>
      </c>
      <c r="M25" s="288">
        <f>+SUM(M10:M24)</f>
        <v>903.65000000000009</v>
      </c>
      <c r="N25" s="288">
        <f t="shared" si="0"/>
        <v>2.0548104515813376E-2</v>
      </c>
      <c r="O25" s="288">
        <f t="shared" si="1"/>
        <v>0.40562815701844651</v>
      </c>
      <c r="P25" s="288">
        <f t="shared" si="2"/>
        <v>0.36799578749243944</v>
      </c>
    </row>
    <row r="26" spans="2:18" ht="30" customHeight="1">
      <c r="C26" s="17"/>
      <c r="D26" s="17"/>
      <c r="E26" s="17"/>
      <c r="F26" s="17"/>
    </row>
    <row r="27" spans="2:18" ht="30" customHeight="1">
      <c r="B27" s="416" t="s">
        <v>324</v>
      </c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</row>
    <row r="28" spans="2:18" ht="30" customHeight="1">
      <c r="B28" s="371" t="s">
        <v>331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</row>
    <row r="29" spans="2:18" ht="30" customHeight="1">
      <c r="B29" s="23"/>
      <c r="C29" s="17"/>
      <c r="D29" s="17"/>
      <c r="E29" s="17"/>
      <c r="F29" s="17"/>
    </row>
    <row r="30" spans="2:18" s="340" customFormat="1" ht="30" customHeight="1">
      <c r="B30" s="341" t="s">
        <v>335</v>
      </c>
      <c r="C30" s="341"/>
      <c r="D30" s="341"/>
      <c r="E30" s="341"/>
      <c r="F30" s="341"/>
      <c r="G30" s="341"/>
      <c r="O30" s="342"/>
      <c r="P30" s="350" t="s">
        <v>336</v>
      </c>
    </row>
    <row r="31" spans="2:18" ht="30" customHeight="1">
      <c r="B31" s="37"/>
    </row>
    <row r="32" spans="2:18" ht="50" customHeight="1">
      <c r="B32" s="367" t="s">
        <v>127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8"/>
      <c r="R32" s="38"/>
    </row>
    <row r="33" spans="2:6" ht="30" customHeight="1">
      <c r="B33" s="24"/>
      <c r="C33" s="17"/>
      <c r="D33" s="17"/>
      <c r="E33" s="17"/>
      <c r="F33" s="17"/>
    </row>
    <row r="34" spans="2:6" ht="30" customHeight="1">
      <c r="B34" s="17"/>
      <c r="C34" s="17"/>
      <c r="D34" s="17"/>
      <c r="E34" s="17"/>
      <c r="F34" s="17"/>
    </row>
  </sheetData>
  <mergeCells count="10">
    <mergeCell ref="B5:P5"/>
    <mergeCell ref="B6:P6"/>
    <mergeCell ref="O2:P2"/>
    <mergeCell ref="B32:P32"/>
    <mergeCell ref="K8:M8"/>
    <mergeCell ref="N8:P8"/>
    <mergeCell ref="I8:I9"/>
    <mergeCell ref="J8:J9"/>
    <mergeCell ref="B27:P27"/>
    <mergeCell ref="B28:P28"/>
  </mergeCells>
  <phoneticPr fontId="20" type="noConversion"/>
  <hyperlinks>
    <hyperlink ref="B32" location="Índice!A1" display="Volver al índice"/>
    <hyperlink ref="P30" location="'G2'!A1" display="Siguiente   "/>
    <hyperlink ref="B30" location="'13.g'!A1" display="  Atrás "/>
    <hyperlink ref="O30" location="G4.a!A1" display="G4.a!A1"/>
  </hyperlinks>
  <pageMargins left="0.70000000000000007" right="0.70000000000000007" top="1.54" bottom="0.75000000000000011" header="0.6962992125984252" footer="0.30000000000000004"/>
  <pageSetup scale="4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H34"/>
  <sheetViews>
    <sheetView showGridLines="0" workbookViewId="0"/>
  </sheetViews>
  <sheetFormatPr baseColWidth="10" defaultColWidth="12.83203125" defaultRowHeight="30" customHeight="1" x14ac:dyDescent="0"/>
  <cols>
    <col min="1" max="9" width="12.83203125" style="8"/>
    <col min="10" max="10" width="30.6640625" style="8" customWidth="1"/>
    <col min="11" max="11" width="32.33203125" style="8" customWidth="1"/>
    <col min="12" max="12" width="38" style="8" customWidth="1"/>
    <col min="13" max="16384" width="12.83203125" style="8"/>
  </cols>
  <sheetData>
    <row r="1" spans="2:34" s="31" customFormat="1" ht="30.75" customHeight="1"/>
    <row r="2" spans="2:34" s="31" customFormat="1" ht="62" customHeight="1">
      <c r="D2" s="32"/>
      <c r="F2" s="33"/>
      <c r="L2" s="33" t="s">
        <v>406</v>
      </c>
      <c r="O2" s="33"/>
    </row>
    <row r="3" spans="2:34" s="31" customFormat="1" ht="30.75" customHeight="1">
      <c r="C3" s="35"/>
      <c r="D3" s="35"/>
      <c r="E3" s="35"/>
      <c r="J3" s="36"/>
      <c r="K3" s="36"/>
      <c r="L3" s="36"/>
      <c r="M3" s="36"/>
    </row>
    <row r="4" spans="2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2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2:34" s="337" customFormat="1" ht="30" customHeight="1">
      <c r="B6" s="370" t="s">
        <v>376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7" spans="2:34" ht="30" customHeight="1">
      <c r="I7" s="98"/>
      <c r="J7" s="98"/>
      <c r="K7" s="98"/>
      <c r="L7" s="98"/>
      <c r="M7" s="98"/>
      <c r="N7" s="98"/>
    </row>
    <row r="8" spans="2:34" ht="50" customHeight="1">
      <c r="I8" s="98"/>
      <c r="J8" s="44" t="s">
        <v>104</v>
      </c>
      <c r="K8" s="44" t="s">
        <v>164</v>
      </c>
      <c r="L8" s="44" t="s">
        <v>36</v>
      </c>
      <c r="M8" s="98"/>
      <c r="N8" s="98"/>
    </row>
    <row r="9" spans="2:34" ht="30" customHeight="1">
      <c r="I9" s="98"/>
      <c r="J9" s="96" t="s">
        <v>1</v>
      </c>
      <c r="K9" s="287">
        <v>223.7692470724713</v>
      </c>
      <c r="L9" s="287">
        <v>44.95379953106243</v>
      </c>
      <c r="M9" s="98"/>
      <c r="N9" s="98"/>
    </row>
    <row r="10" spans="2:34" ht="30" customHeight="1">
      <c r="I10" s="98"/>
      <c r="J10" s="42" t="s">
        <v>2</v>
      </c>
      <c r="K10" s="277">
        <v>101.34909995031926</v>
      </c>
      <c r="L10" s="277">
        <v>14.881600192843596</v>
      </c>
      <c r="M10" s="98"/>
      <c r="N10" s="98"/>
    </row>
    <row r="11" spans="2:34" ht="30" customHeight="1">
      <c r="I11" s="98"/>
      <c r="J11" s="96" t="s">
        <v>3</v>
      </c>
      <c r="K11" s="287">
        <v>323.00091104508186</v>
      </c>
      <c r="L11" s="287">
        <v>35.425762262533389</v>
      </c>
      <c r="M11" s="98"/>
      <c r="N11" s="98"/>
    </row>
    <row r="12" spans="2:34" ht="30" customHeight="1">
      <c r="I12" s="98"/>
      <c r="J12" s="42" t="s">
        <v>4</v>
      </c>
      <c r="K12" s="277">
        <v>261.14017622503405</v>
      </c>
      <c r="L12" s="277">
        <v>36.42</v>
      </c>
      <c r="M12" s="98"/>
      <c r="N12" s="98"/>
    </row>
    <row r="13" spans="2:34" ht="30" customHeight="1">
      <c r="I13" s="98"/>
      <c r="J13" s="96" t="s">
        <v>5</v>
      </c>
      <c r="K13" s="287">
        <v>290.66107897594117</v>
      </c>
      <c r="L13" s="287">
        <v>5.6351614950381785</v>
      </c>
      <c r="M13" s="98"/>
      <c r="N13" s="98"/>
    </row>
    <row r="14" spans="2:34" ht="30" customHeight="1">
      <c r="I14" s="98"/>
      <c r="J14" s="42" t="s">
        <v>6</v>
      </c>
      <c r="K14" s="277">
        <v>269.70993070114179</v>
      </c>
      <c r="L14" s="277">
        <v>43.349906666211773</v>
      </c>
      <c r="M14" s="98"/>
      <c r="N14" s="98"/>
    </row>
    <row r="15" spans="2:34" ht="30" customHeight="1">
      <c r="I15" s="98"/>
      <c r="J15" s="96" t="s">
        <v>7</v>
      </c>
      <c r="K15" s="287">
        <v>329.73919936837115</v>
      </c>
      <c r="L15" s="287">
        <v>16.527682565356738</v>
      </c>
      <c r="M15" s="98"/>
      <c r="N15" s="98"/>
    </row>
    <row r="16" spans="2:34" ht="30" customHeight="1">
      <c r="I16" s="98"/>
      <c r="J16" s="42" t="s">
        <v>8</v>
      </c>
      <c r="K16" s="277">
        <v>136.71957127419486</v>
      </c>
      <c r="L16" s="277">
        <v>8.5002683211914931</v>
      </c>
      <c r="M16" s="98"/>
      <c r="N16" s="98"/>
    </row>
    <row r="17" spans="2:18" ht="30" customHeight="1">
      <c r="I17" s="98"/>
      <c r="J17" s="96" t="s">
        <v>9</v>
      </c>
      <c r="K17" s="287">
        <v>53.426659855877055</v>
      </c>
      <c r="L17" s="287">
        <v>3.1829792190360076</v>
      </c>
      <c r="M17" s="98"/>
      <c r="N17" s="98"/>
    </row>
    <row r="18" spans="2:18" ht="30" customHeight="1">
      <c r="I18" s="98"/>
      <c r="J18" s="42" t="s">
        <v>10</v>
      </c>
      <c r="K18" s="277">
        <v>158.37787940583786</v>
      </c>
      <c r="L18" s="277">
        <v>56.939533985737214</v>
      </c>
      <c r="M18" s="98"/>
      <c r="N18" s="98"/>
    </row>
    <row r="19" spans="2:18" ht="30" customHeight="1">
      <c r="I19" s="98"/>
      <c r="J19" s="96" t="s">
        <v>11</v>
      </c>
      <c r="K19" s="287">
        <v>181.92551857754884</v>
      </c>
      <c r="L19" s="287">
        <v>34.161263045800894</v>
      </c>
      <c r="M19" s="98"/>
      <c r="N19" s="98"/>
    </row>
    <row r="20" spans="2:18" ht="30" customHeight="1">
      <c r="I20" s="98"/>
      <c r="J20" s="42" t="s">
        <v>12</v>
      </c>
      <c r="K20" s="277">
        <v>214.31518271454934</v>
      </c>
      <c r="L20" s="277">
        <v>21.195097276686845</v>
      </c>
      <c r="M20" s="98"/>
      <c r="N20" s="98"/>
    </row>
    <row r="21" spans="2:18" ht="30" customHeight="1">
      <c r="I21" s="98"/>
      <c r="J21" s="96" t="s">
        <v>13</v>
      </c>
      <c r="K21" s="287">
        <v>249.99980573123926</v>
      </c>
      <c r="L21" s="287">
        <v>92.499904808307249</v>
      </c>
      <c r="M21" s="98"/>
      <c r="N21" s="98"/>
    </row>
    <row r="22" spans="2:18" ht="30" customHeight="1">
      <c r="I22" s="98"/>
      <c r="J22" s="42" t="s">
        <v>14</v>
      </c>
      <c r="K22" s="277">
        <v>135.64794399575689</v>
      </c>
      <c r="L22" s="277">
        <v>3.7479895167570767</v>
      </c>
      <c r="M22" s="98"/>
      <c r="N22" s="98"/>
    </row>
    <row r="23" spans="2:18" ht="30" customHeight="1">
      <c r="I23" s="98"/>
      <c r="J23" s="96" t="s">
        <v>15</v>
      </c>
      <c r="K23" s="287">
        <v>233.50936764203803</v>
      </c>
      <c r="L23" s="287">
        <v>34.723018940569006</v>
      </c>
      <c r="M23" s="98"/>
      <c r="N23" s="98"/>
    </row>
    <row r="24" spans="2:18" ht="30" customHeight="1">
      <c r="I24" s="98"/>
      <c r="J24" s="285" t="s">
        <v>0</v>
      </c>
      <c r="K24" s="267">
        <v>225.1659721624896</v>
      </c>
      <c r="L24" s="267">
        <v>22.154676232241524</v>
      </c>
      <c r="M24" s="98"/>
      <c r="N24" s="98"/>
    </row>
    <row r="25" spans="2:18" ht="30" customHeight="1">
      <c r="B25" s="98"/>
      <c r="C25" s="134"/>
      <c r="D25" s="134"/>
      <c r="E25" s="98"/>
      <c r="F25" s="98"/>
      <c r="I25" s="98"/>
      <c r="J25" s="98"/>
      <c r="K25" s="98"/>
      <c r="L25" s="98"/>
      <c r="M25" s="98"/>
      <c r="N25" s="98"/>
    </row>
    <row r="26" spans="2:18" ht="30" customHeight="1">
      <c r="B26" s="410" t="s">
        <v>346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98"/>
      <c r="N26" s="98"/>
    </row>
    <row r="27" spans="2:18" ht="30" customHeight="1">
      <c r="B27" s="118"/>
      <c r="C27" s="98"/>
      <c r="D27" s="98"/>
      <c r="E27" s="98"/>
      <c r="F27" s="98"/>
      <c r="I27" s="98"/>
      <c r="J27" s="98"/>
      <c r="K27" s="98"/>
      <c r="L27" s="98"/>
      <c r="M27" s="98"/>
      <c r="N27" s="98"/>
    </row>
    <row r="28" spans="2:18" s="340" customFormat="1" ht="30" customHeight="1">
      <c r="B28" s="341" t="s">
        <v>332</v>
      </c>
      <c r="C28" s="341"/>
      <c r="D28" s="341"/>
      <c r="E28" s="341"/>
      <c r="F28" s="341"/>
      <c r="G28" s="341"/>
      <c r="L28" s="348" t="s">
        <v>336</v>
      </c>
      <c r="O28" s="342"/>
    </row>
    <row r="29" spans="2:18" ht="30" customHeight="1">
      <c r="B29" s="37"/>
    </row>
    <row r="30" spans="2:18" ht="50" customHeight="1">
      <c r="B30" s="367" t="s">
        <v>127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8"/>
      <c r="N30" s="38"/>
      <c r="O30" s="38"/>
      <c r="P30" s="38"/>
      <c r="Q30" s="38"/>
      <c r="R30" s="38"/>
    </row>
    <row r="31" spans="2:18" ht="30" customHeight="1">
      <c r="B31" s="117"/>
      <c r="C31" s="98"/>
      <c r="D31" s="98"/>
      <c r="E31" s="98"/>
      <c r="F31" s="98"/>
      <c r="I31" s="98"/>
      <c r="J31" s="98"/>
      <c r="K31" s="98"/>
      <c r="L31" s="98"/>
      <c r="M31" s="98"/>
      <c r="N31" s="98"/>
    </row>
    <row r="32" spans="2:18" ht="30" customHeight="1">
      <c r="B32" s="117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3" spans="2:6" ht="30" customHeight="1">
      <c r="B33" s="98"/>
      <c r="C33" s="98"/>
      <c r="D33" s="98"/>
      <c r="E33" s="98"/>
      <c r="F33" s="98"/>
    </row>
    <row r="34" spans="2:6" ht="30" customHeight="1">
      <c r="B34" s="98"/>
      <c r="C34" s="98"/>
      <c r="D34" s="98"/>
      <c r="E34" s="98"/>
      <c r="F34" s="98"/>
    </row>
  </sheetData>
  <mergeCells count="4">
    <mergeCell ref="B5:L5"/>
    <mergeCell ref="B6:L6"/>
    <mergeCell ref="B26:L26"/>
    <mergeCell ref="B30:L30"/>
  </mergeCells>
  <phoneticPr fontId="20" type="noConversion"/>
  <hyperlinks>
    <hyperlink ref="B30" location="Índice!A1" display="Volver al índice"/>
    <hyperlink ref="L28" location="'G3'!A1" display="Siguiente   "/>
    <hyperlink ref="B28" location="'G1'!A1" display="  Atrás "/>
    <hyperlink ref="O28" location="G4.a!A1" display="G4.a!A1"/>
  </hyperlinks>
  <pageMargins left="0.70000000000000007" right="0.70000000000000007" top="1.54" bottom="0.75000000000000011" header="0.6962992125984252" footer="0.30000000000000004"/>
  <pageSetup scale="50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4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26" style="58" customWidth="1"/>
    <col min="3" max="3" width="19.6640625" style="58" customWidth="1"/>
    <col min="4" max="4" width="37.83203125" style="58" customWidth="1"/>
    <col min="5" max="5" width="26.6640625" style="58" customWidth="1"/>
    <col min="6" max="6" width="49.5" style="58" customWidth="1"/>
    <col min="7" max="7" width="36.6640625" style="58" customWidth="1"/>
    <col min="8" max="16384" width="12.83203125" style="58"/>
  </cols>
  <sheetData>
    <row r="1" spans="1:31" s="31" customFormat="1" ht="30.75" customHeight="1"/>
    <row r="2" spans="1:31" s="31" customFormat="1" ht="62" customHeight="1">
      <c r="D2" s="34"/>
      <c r="G2" s="33" t="s">
        <v>406</v>
      </c>
      <c r="H2" s="34"/>
      <c r="I2" s="34"/>
      <c r="N2" s="34"/>
    </row>
    <row r="3" spans="1:31" s="31" customFormat="1" ht="30.75" customHeight="1">
      <c r="C3" s="35"/>
      <c r="D3" s="35"/>
      <c r="E3" s="35"/>
      <c r="J3" s="36"/>
      <c r="K3" s="36"/>
      <c r="L3" s="36"/>
      <c r="M3" s="36"/>
    </row>
    <row r="4" spans="1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1:31" s="333" customFormat="1" ht="60" customHeight="1">
      <c r="B5" s="369" t="s">
        <v>126</v>
      </c>
      <c r="C5" s="369"/>
      <c r="D5" s="369"/>
      <c r="E5" s="369"/>
      <c r="F5" s="369"/>
      <c r="G5" s="369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1:31" s="337" customFormat="1" ht="30" customHeight="1">
      <c r="B6" s="370" t="s">
        <v>404</v>
      </c>
      <c r="C6" s="370"/>
      <c r="D6" s="370"/>
      <c r="E6" s="370"/>
      <c r="F6" s="370"/>
      <c r="G6" s="370"/>
      <c r="H6" s="332"/>
      <c r="I6" s="332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1:31" ht="30" customHeight="1">
      <c r="A7" s="57"/>
      <c r="B7" s="57"/>
      <c r="C7" s="57"/>
      <c r="D7" s="57"/>
      <c r="E7" s="57"/>
      <c r="F7" s="57"/>
      <c r="G7" s="57"/>
      <c r="H7" s="57"/>
    </row>
    <row r="8" spans="1:31" ht="50" customHeight="1">
      <c r="A8" s="57"/>
      <c r="B8" s="45" t="s">
        <v>104</v>
      </c>
      <c r="C8" s="46" t="s">
        <v>112</v>
      </c>
      <c r="D8" s="45" t="s">
        <v>105</v>
      </c>
      <c r="E8" s="45" t="s">
        <v>18</v>
      </c>
      <c r="F8" s="45" t="s">
        <v>106</v>
      </c>
      <c r="G8" s="252" t="s">
        <v>0</v>
      </c>
      <c r="H8" s="57"/>
    </row>
    <row r="9" spans="1:31" ht="30" customHeight="1">
      <c r="A9" s="57"/>
      <c r="B9" s="41" t="s">
        <v>1</v>
      </c>
      <c r="C9" s="41" t="s">
        <v>113</v>
      </c>
      <c r="D9" s="25">
        <v>1967260.5994143046</v>
      </c>
      <c r="E9" s="25">
        <v>2943145.8707692311</v>
      </c>
      <c r="F9" s="25">
        <v>2766551.3797005434</v>
      </c>
      <c r="G9" s="242">
        <f>+D9+E9+F9</f>
        <v>7676957.8498840788</v>
      </c>
      <c r="H9" s="57"/>
    </row>
    <row r="10" spans="1:31" ht="30" customHeight="1">
      <c r="A10" s="57"/>
      <c r="B10" s="42" t="s">
        <v>2</v>
      </c>
      <c r="C10" s="42" t="s">
        <v>114</v>
      </c>
      <c r="D10" s="27">
        <v>2482642</v>
      </c>
      <c r="E10" s="27">
        <v>5683613</v>
      </c>
      <c r="F10" s="27">
        <v>1798899</v>
      </c>
      <c r="G10" s="242">
        <f t="shared" ref="G10:G23" si="0">+D10+E10+F10</f>
        <v>9965154</v>
      </c>
      <c r="H10" s="57"/>
    </row>
    <row r="11" spans="1:31" ht="30" customHeight="1">
      <c r="A11" s="57"/>
      <c r="B11" s="41" t="s">
        <v>3</v>
      </c>
      <c r="C11" s="41" t="s">
        <v>115</v>
      </c>
      <c r="D11" s="25">
        <v>13331040</v>
      </c>
      <c r="E11" s="25">
        <v>10584160.84</v>
      </c>
      <c r="F11" s="25">
        <v>2230000</v>
      </c>
      <c r="G11" s="242">
        <f t="shared" si="0"/>
        <v>26145200.84</v>
      </c>
      <c r="H11" s="57"/>
    </row>
    <row r="12" spans="1:31" ht="30" customHeight="1">
      <c r="A12" s="57"/>
      <c r="B12" s="42" t="s">
        <v>4</v>
      </c>
      <c r="C12" s="42" t="s">
        <v>116</v>
      </c>
      <c r="D12" s="27">
        <v>1349675.0674999999</v>
      </c>
      <c r="E12" s="27">
        <v>2700749.193</v>
      </c>
      <c r="F12" s="27">
        <v>915712</v>
      </c>
      <c r="G12" s="242">
        <f t="shared" si="0"/>
        <v>4966136.2604999999</v>
      </c>
      <c r="H12" s="57"/>
    </row>
    <row r="13" spans="1:31" ht="30" customHeight="1">
      <c r="A13" s="57"/>
      <c r="B13" s="41" t="s">
        <v>5</v>
      </c>
      <c r="C13" s="41" t="s">
        <v>117</v>
      </c>
      <c r="D13" s="25">
        <v>11376518</v>
      </c>
      <c r="E13" s="25">
        <v>25121994.565499999</v>
      </c>
      <c r="F13" s="25">
        <v>12305684</v>
      </c>
      <c r="G13" s="242">
        <f t="shared" si="0"/>
        <v>48804196.565499999</v>
      </c>
      <c r="H13" s="57"/>
    </row>
    <row r="14" spans="1:31" ht="30" customHeight="1">
      <c r="A14" s="57"/>
      <c r="B14" s="42" t="s">
        <v>6</v>
      </c>
      <c r="C14" s="42" t="s">
        <v>113</v>
      </c>
      <c r="D14" s="27">
        <v>1540081.8933333335</v>
      </c>
      <c r="E14" s="27">
        <v>1412652.2133333334</v>
      </c>
      <c r="F14" s="27">
        <v>2116112.02</v>
      </c>
      <c r="G14" s="242">
        <f t="shared" si="0"/>
        <v>5068846.1266666669</v>
      </c>
      <c r="H14" s="57"/>
    </row>
    <row r="15" spans="1:31" ht="30" customHeight="1">
      <c r="A15" s="57"/>
      <c r="B15" s="41" t="s">
        <v>7</v>
      </c>
      <c r="C15" s="41" t="s">
        <v>117</v>
      </c>
      <c r="D15" s="25">
        <v>2976513</v>
      </c>
      <c r="E15" s="25">
        <v>3004253</v>
      </c>
      <c r="F15" s="25">
        <v>3873601</v>
      </c>
      <c r="G15" s="242">
        <f t="shared" si="0"/>
        <v>9854367</v>
      </c>
      <c r="H15" s="57"/>
    </row>
    <row r="16" spans="1:31" ht="30" customHeight="1">
      <c r="A16" s="57"/>
      <c r="B16" s="42" t="s">
        <v>8</v>
      </c>
      <c r="C16" s="42" t="s">
        <v>117</v>
      </c>
      <c r="D16" s="27">
        <v>758977</v>
      </c>
      <c r="E16" s="27">
        <v>842351.26</v>
      </c>
      <c r="F16" s="27">
        <v>1030782</v>
      </c>
      <c r="G16" s="242">
        <f t="shared" si="0"/>
        <v>2632110.2599999998</v>
      </c>
      <c r="H16" s="57"/>
    </row>
    <row r="17" spans="1:19" ht="30" customHeight="1">
      <c r="A17" s="57"/>
      <c r="B17" s="41" t="s">
        <v>9</v>
      </c>
      <c r="C17" s="41" t="s">
        <v>118</v>
      </c>
      <c r="D17" s="25">
        <v>3540000</v>
      </c>
      <c r="E17" s="25">
        <v>8705000</v>
      </c>
      <c r="F17" s="25">
        <v>4292000</v>
      </c>
      <c r="G17" s="242">
        <f t="shared" si="0"/>
        <v>16537000</v>
      </c>
      <c r="H17" s="57"/>
    </row>
    <row r="18" spans="1:19" ht="30" customHeight="1">
      <c r="A18" s="57"/>
      <c r="B18" s="42" t="s">
        <v>10</v>
      </c>
      <c r="C18" s="42" t="s">
        <v>119</v>
      </c>
      <c r="D18" s="27">
        <v>367000</v>
      </c>
      <c r="E18" s="27">
        <v>1054500</v>
      </c>
      <c r="F18" s="27">
        <v>538000</v>
      </c>
      <c r="G18" s="242">
        <f t="shared" si="0"/>
        <v>1959500</v>
      </c>
      <c r="H18" s="57"/>
    </row>
    <row r="19" spans="1:19" ht="30" customHeight="1">
      <c r="A19" s="57"/>
      <c r="B19" s="41" t="s">
        <v>11</v>
      </c>
      <c r="C19" s="41" t="s">
        <v>113</v>
      </c>
      <c r="D19" s="25">
        <v>1450275.0262436292</v>
      </c>
      <c r="E19" s="25">
        <v>2263328.396666667</v>
      </c>
      <c r="F19" s="25">
        <v>1715149.8235961222</v>
      </c>
      <c r="G19" s="242">
        <f t="shared" si="0"/>
        <v>5428753.246506419</v>
      </c>
      <c r="H19" s="57"/>
    </row>
    <row r="20" spans="1:19" ht="30" customHeight="1">
      <c r="A20" s="57"/>
      <c r="B20" s="42" t="s">
        <v>12</v>
      </c>
      <c r="C20" s="42" t="s">
        <v>113</v>
      </c>
      <c r="D20" s="27">
        <v>3521525</v>
      </c>
      <c r="E20" s="27">
        <v>9008228</v>
      </c>
      <c r="F20" s="27">
        <v>7386198</v>
      </c>
      <c r="G20" s="242">
        <f t="shared" si="0"/>
        <v>19915951</v>
      </c>
      <c r="H20" s="57"/>
    </row>
    <row r="21" spans="1:19" ht="30" customHeight="1">
      <c r="A21" s="57"/>
      <c r="B21" s="41" t="s">
        <v>13</v>
      </c>
      <c r="C21" s="41" t="s">
        <v>120</v>
      </c>
      <c r="D21" s="25">
        <v>522020</v>
      </c>
      <c r="E21" s="25">
        <v>650834</v>
      </c>
      <c r="F21" s="25">
        <v>375000</v>
      </c>
      <c r="G21" s="242">
        <f t="shared" si="0"/>
        <v>1547854</v>
      </c>
      <c r="H21" s="57"/>
    </row>
    <row r="22" spans="1:19" ht="30" customHeight="1">
      <c r="A22" s="57"/>
      <c r="B22" s="42" t="s">
        <v>14</v>
      </c>
      <c r="C22" s="42" t="s">
        <v>121</v>
      </c>
      <c r="D22" s="27">
        <v>4777666.3109305184</v>
      </c>
      <c r="E22" s="27">
        <v>6502875.7698943969</v>
      </c>
      <c r="F22" s="27">
        <v>6541037.5133153452</v>
      </c>
      <c r="G22" s="242">
        <f t="shared" si="0"/>
        <v>17821579.594140261</v>
      </c>
      <c r="H22" s="57"/>
    </row>
    <row r="23" spans="1:19" ht="30" customHeight="1">
      <c r="A23" s="57"/>
      <c r="B23" s="41" t="s">
        <v>15</v>
      </c>
      <c r="C23" s="41" t="s">
        <v>113</v>
      </c>
      <c r="D23" s="25">
        <v>11286390</v>
      </c>
      <c r="E23" s="25">
        <v>11837500</v>
      </c>
      <c r="F23" s="25">
        <v>12683087.300000001</v>
      </c>
      <c r="G23" s="242">
        <f t="shared" si="0"/>
        <v>35806977.299999997</v>
      </c>
      <c r="H23" s="57"/>
    </row>
    <row r="24" spans="1:19" ht="30" customHeight="1">
      <c r="A24" s="57"/>
      <c r="B24" s="372" t="s">
        <v>16</v>
      </c>
      <c r="C24" s="372"/>
      <c r="D24" s="242">
        <f>+SUM(D9:D23)</f>
        <v>61247583.897421785</v>
      </c>
      <c r="E24" s="242">
        <f>+SUM(E9:E23)</f>
        <v>92315186.109163612</v>
      </c>
      <c r="F24" s="242">
        <f>+SUM(F9:F23)</f>
        <v>60567814.036612004</v>
      </c>
      <c r="G24" s="242">
        <f>+SUM(G9:G23)</f>
        <v>214130584.04319739</v>
      </c>
      <c r="H24" s="57"/>
    </row>
    <row r="25" spans="1:19" ht="30" customHeight="1">
      <c r="A25" s="57"/>
      <c r="B25" s="372" t="s">
        <v>130</v>
      </c>
      <c r="C25" s="372"/>
      <c r="D25" s="243">
        <f>+D24/$G$24</f>
        <v>0.28602912643747364</v>
      </c>
      <c r="E25" s="243">
        <f>+E24/$G$24</f>
        <v>0.43111630466827899</v>
      </c>
      <c r="F25" s="243">
        <f>+F24/$G$24</f>
        <v>0.28285456889424737</v>
      </c>
      <c r="G25" s="244">
        <f>+G24/$G$24</f>
        <v>1</v>
      </c>
      <c r="H25" s="57"/>
    </row>
    <row r="26" spans="1:19" ht="30" customHeight="1">
      <c r="A26" s="57"/>
      <c r="B26" s="57"/>
      <c r="C26" s="57"/>
      <c r="D26" s="57"/>
      <c r="E26" s="57"/>
      <c r="F26" s="57"/>
      <c r="G26" s="57"/>
      <c r="H26" s="57"/>
    </row>
    <row r="27" spans="1:19" ht="25" customHeight="1">
      <c r="A27" s="57"/>
      <c r="B27" s="371" t="s">
        <v>380</v>
      </c>
      <c r="C27" s="371"/>
      <c r="D27" s="371"/>
      <c r="E27" s="371"/>
      <c r="F27" s="371"/>
      <c r="G27" s="371"/>
      <c r="H27" s="57"/>
    </row>
    <row r="28" spans="1:19" ht="30" customHeight="1">
      <c r="A28" s="57"/>
      <c r="B28" s="57"/>
      <c r="C28" s="57"/>
      <c r="D28" s="57"/>
      <c r="E28" s="57"/>
      <c r="F28" s="57"/>
      <c r="G28" s="57"/>
      <c r="H28" s="57"/>
    </row>
    <row r="29" spans="1:19" s="340" customFormat="1" ht="30" customHeight="1">
      <c r="B29" s="341" t="s">
        <v>332</v>
      </c>
      <c r="D29" s="341"/>
      <c r="E29" s="341"/>
      <c r="F29" s="341"/>
      <c r="G29" s="343" t="s">
        <v>336</v>
      </c>
      <c r="I29" s="342"/>
    </row>
    <row r="30" spans="1:19" s="8" customFormat="1" ht="30" customHeight="1">
      <c r="B30" s="37"/>
    </row>
    <row r="31" spans="1:19" s="8" customFormat="1" ht="50" customHeight="1">
      <c r="B31" s="367" t="s">
        <v>127</v>
      </c>
      <c r="C31" s="367"/>
      <c r="D31" s="367"/>
      <c r="E31" s="367"/>
      <c r="F31" s="367"/>
      <c r="G31" s="36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1"/>
    </row>
    <row r="32" spans="1:19" ht="30" customHeight="1">
      <c r="A32" s="57"/>
      <c r="B32" s="57"/>
      <c r="C32" s="57"/>
      <c r="D32" s="57"/>
      <c r="E32" s="57"/>
      <c r="F32" s="57"/>
      <c r="G32" s="57"/>
      <c r="H32" s="57"/>
    </row>
    <row r="33" spans="1:8" ht="30" customHeight="1">
      <c r="A33" s="57"/>
      <c r="B33" s="57"/>
      <c r="C33" s="57"/>
      <c r="D33" s="57"/>
      <c r="E33" s="57"/>
      <c r="F33" s="57"/>
      <c r="G33" s="57"/>
      <c r="H33" s="57"/>
    </row>
    <row r="34" spans="1:8" ht="30" customHeight="1">
      <c r="A34" s="57"/>
      <c r="B34" s="57"/>
      <c r="C34" s="57"/>
      <c r="D34" s="57"/>
      <c r="E34" s="57"/>
      <c r="F34" s="57"/>
      <c r="G34" s="57"/>
      <c r="H34" s="57"/>
    </row>
  </sheetData>
  <mergeCells count="6">
    <mergeCell ref="B31:G31"/>
    <mergeCell ref="B24:C24"/>
    <mergeCell ref="B25:C25"/>
    <mergeCell ref="B5:G5"/>
    <mergeCell ref="B6:G6"/>
    <mergeCell ref="B27:G27"/>
  </mergeCells>
  <phoneticPr fontId="20" type="noConversion"/>
  <hyperlinks>
    <hyperlink ref="B31" location="Índice!A1" display="Volver al índice"/>
    <hyperlink ref="G29" location="'3'!A1" display="Siguiente   "/>
    <hyperlink ref="B29" location="'1'!A1" display="  Atrás "/>
    <hyperlink ref="I29" location="'12.b'!A1" display="'12.b'!A1"/>
  </hyperlinks>
  <pageMargins left="0.70000000000000007" right="0.70000000000000007" top="1.54" bottom="0.75000000000000011" header="0.6962992125984252" footer="0.30000000000000004"/>
  <pageSetup scale="51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56"/>
  <sheetViews>
    <sheetView showGridLines="0" workbookViewId="0"/>
  </sheetViews>
  <sheetFormatPr baseColWidth="10" defaultRowHeight="30" customHeight="1" x14ac:dyDescent="0"/>
  <cols>
    <col min="1" max="1" width="13.83203125" style="58" customWidth="1"/>
    <col min="2" max="4" width="11.6640625" style="58" customWidth="1"/>
    <col min="5" max="5" width="11.5" style="58" bestFit="1" customWidth="1"/>
    <col min="6" max="9" width="10.83203125" style="58"/>
    <col min="10" max="10" width="16.6640625" style="58" customWidth="1"/>
    <col min="11" max="11" width="28.5" style="58" customWidth="1"/>
    <col min="12" max="12" width="30.33203125" style="58" customWidth="1"/>
    <col min="13" max="13" width="30.5" style="58" customWidth="1"/>
    <col min="14" max="14" width="37.83203125" style="58" customWidth="1"/>
    <col min="15" max="16384" width="10.83203125" style="58"/>
  </cols>
  <sheetData>
    <row r="1" spans="2:33" s="31" customFormat="1" ht="30.75" customHeight="1"/>
    <row r="2" spans="2:33" s="31" customFormat="1" ht="62" customHeight="1">
      <c r="D2" s="32"/>
      <c r="F2" s="33"/>
      <c r="N2" s="33" t="s">
        <v>406</v>
      </c>
      <c r="O2" s="33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375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8" spans="2:33" ht="50" customHeight="1">
      <c r="K8" s="44" t="s">
        <v>104</v>
      </c>
      <c r="L8" s="44" t="s">
        <v>17</v>
      </c>
      <c r="M8" s="44" t="s">
        <v>18</v>
      </c>
      <c r="N8" s="44" t="s">
        <v>188</v>
      </c>
    </row>
    <row r="9" spans="2:33" ht="30" customHeight="1">
      <c r="K9" s="41" t="s">
        <v>1</v>
      </c>
      <c r="L9" s="132">
        <f>+'2'!D9</f>
        <v>1967260.5994143046</v>
      </c>
      <c r="M9" s="132">
        <f>+'2'!E9</f>
        <v>2943145.8707692311</v>
      </c>
      <c r="N9" s="132">
        <f>+'2'!F9</f>
        <v>2766551.3797005434</v>
      </c>
    </row>
    <row r="10" spans="2:33" ht="30" customHeight="1">
      <c r="K10" s="42" t="s">
        <v>2</v>
      </c>
      <c r="L10" s="133">
        <f>+'2'!D10</f>
        <v>2482642</v>
      </c>
      <c r="M10" s="133">
        <f>+'2'!E10</f>
        <v>5683613</v>
      </c>
      <c r="N10" s="133">
        <f>+'2'!F10</f>
        <v>1798899</v>
      </c>
    </row>
    <row r="11" spans="2:33" ht="30" customHeight="1">
      <c r="K11" s="41" t="s">
        <v>3</v>
      </c>
      <c r="L11" s="132">
        <f>+'2'!D11</f>
        <v>13331040</v>
      </c>
      <c r="M11" s="132">
        <f>+'2'!E11</f>
        <v>10584160.84</v>
      </c>
      <c r="N11" s="132">
        <f>+'2'!F11</f>
        <v>2230000</v>
      </c>
    </row>
    <row r="12" spans="2:33" ht="30" customHeight="1">
      <c r="K12" s="42" t="s">
        <v>4</v>
      </c>
      <c r="L12" s="133">
        <f>+'2'!D12</f>
        <v>1349675.0674999999</v>
      </c>
      <c r="M12" s="133">
        <f>+'2'!E12</f>
        <v>2700749.193</v>
      </c>
      <c r="N12" s="133">
        <f>+'2'!F12</f>
        <v>915712</v>
      </c>
    </row>
    <row r="13" spans="2:33" ht="30" customHeight="1">
      <c r="K13" s="41" t="s">
        <v>5</v>
      </c>
      <c r="L13" s="132">
        <f>+'2'!D13</f>
        <v>11376518</v>
      </c>
      <c r="M13" s="132">
        <f>+'2'!E13</f>
        <v>25121994.565499999</v>
      </c>
      <c r="N13" s="132">
        <f>+'2'!F13</f>
        <v>12305684</v>
      </c>
    </row>
    <row r="14" spans="2:33" ht="30" customHeight="1">
      <c r="K14" s="42" t="s">
        <v>6</v>
      </c>
      <c r="L14" s="133">
        <f>+'2'!D14</f>
        <v>1540081.8933333335</v>
      </c>
      <c r="M14" s="133">
        <f>+'2'!E14</f>
        <v>1412652.2133333334</v>
      </c>
      <c r="N14" s="133">
        <f>+'2'!F14</f>
        <v>2116112.02</v>
      </c>
    </row>
    <row r="15" spans="2:33" ht="30" customHeight="1">
      <c r="K15" s="41" t="s">
        <v>7</v>
      </c>
      <c r="L15" s="132">
        <f>+'2'!D15</f>
        <v>2976513</v>
      </c>
      <c r="M15" s="132">
        <f>+'2'!E15</f>
        <v>3004253</v>
      </c>
      <c r="N15" s="132">
        <f>+'2'!F15</f>
        <v>3873601</v>
      </c>
    </row>
    <row r="16" spans="2:33" ht="30" customHeight="1">
      <c r="K16" s="42" t="s">
        <v>8</v>
      </c>
      <c r="L16" s="133">
        <f>+'2'!D16</f>
        <v>758977</v>
      </c>
      <c r="M16" s="133">
        <f>+'2'!E16</f>
        <v>842351.26</v>
      </c>
      <c r="N16" s="133">
        <f>+'2'!F16</f>
        <v>1030782</v>
      </c>
    </row>
    <row r="17" spans="2:18" ht="30" customHeight="1">
      <c r="K17" s="41" t="s">
        <v>9</v>
      </c>
      <c r="L17" s="132">
        <f>+'2'!D17</f>
        <v>3540000</v>
      </c>
      <c r="M17" s="132">
        <f>+'2'!E17</f>
        <v>8705000</v>
      </c>
      <c r="N17" s="132">
        <f>+'2'!F17</f>
        <v>4292000</v>
      </c>
    </row>
    <row r="18" spans="2:18" ht="30" customHeight="1">
      <c r="K18" s="42" t="s">
        <v>10</v>
      </c>
      <c r="L18" s="133">
        <f>+'2'!D18</f>
        <v>367000</v>
      </c>
      <c r="M18" s="133">
        <f>+'2'!E18</f>
        <v>1054500</v>
      </c>
      <c r="N18" s="133">
        <f>+'2'!F18</f>
        <v>538000</v>
      </c>
    </row>
    <row r="19" spans="2:18" ht="30" customHeight="1">
      <c r="K19" s="41" t="s">
        <v>11</v>
      </c>
      <c r="L19" s="132">
        <f>+'2'!D19</f>
        <v>1450275.0262436292</v>
      </c>
      <c r="M19" s="132">
        <f>+'2'!E19</f>
        <v>2263328.396666667</v>
      </c>
      <c r="N19" s="132">
        <f>+'2'!F19</f>
        <v>1715149.8235961222</v>
      </c>
    </row>
    <row r="20" spans="2:18" ht="30" customHeight="1">
      <c r="K20" s="42" t="s">
        <v>12</v>
      </c>
      <c r="L20" s="133">
        <f>+'2'!D20</f>
        <v>3521525</v>
      </c>
      <c r="M20" s="133">
        <f>+'2'!E20</f>
        <v>9008228</v>
      </c>
      <c r="N20" s="133">
        <f>+'2'!F20</f>
        <v>7386198</v>
      </c>
    </row>
    <row r="21" spans="2:18" ht="30" customHeight="1">
      <c r="K21" s="41" t="s">
        <v>13</v>
      </c>
      <c r="L21" s="132">
        <f>+'2'!D21</f>
        <v>522020</v>
      </c>
      <c r="M21" s="132">
        <f>+'2'!E21</f>
        <v>650834</v>
      </c>
      <c r="N21" s="132">
        <f>+'2'!F21</f>
        <v>375000</v>
      </c>
    </row>
    <row r="22" spans="2:18" ht="30" customHeight="1">
      <c r="K22" s="42" t="s">
        <v>14</v>
      </c>
      <c r="L22" s="133">
        <f>+'2'!D22</f>
        <v>4777666.3109305184</v>
      </c>
      <c r="M22" s="133">
        <f>+'2'!E22</f>
        <v>6502875.7698943969</v>
      </c>
      <c r="N22" s="133">
        <f>+'2'!F22</f>
        <v>6541037.5133153452</v>
      </c>
    </row>
    <row r="23" spans="2:18" ht="30" customHeight="1">
      <c r="K23" s="41" t="s">
        <v>15</v>
      </c>
      <c r="L23" s="132">
        <f>+'2'!D23</f>
        <v>11286390</v>
      </c>
      <c r="M23" s="132">
        <f>+'2'!E23</f>
        <v>11837500</v>
      </c>
      <c r="N23" s="132">
        <f>+'2'!F23</f>
        <v>12683087.300000001</v>
      </c>
    </row>
    <row r="25" spans="2:18" ht="30" customHeight="1">
      <c r="B25" s="371" t="s">
        <v>338</v>
      </c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</row>
    <row r="27" spans="2:18" s="340" customFormat="1" ht="30" customHeight="1">
      <c r="B27" s="341" t="s">
        <v>347</v>
      </c>
      <c r="C27" s="341"/>
      <c r="D27" s="341"/>
      <c r="E27" s="341"/>
      <c r="F27" s="341"/>
      <c r="G27" s="341"/>
      <c r="N27" s="348" t="s">
        <v>336</v>
      </c>
      <c r="O27" s="342"/>
    </row>
    <row r="28" spans="2:18" s="8" customFormat="1" ht="30" customHeight="1">
      <c r="B28" s="37"/>
    </row>
    <row r="29" spans="2:18" s="8" customFormat="1" ht="50" customHeight="1">
      <c r="B29" s="367" t="s">
        <v>127</v>
      </c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8"/>
      <c r="P29" s="38"/>
      <c r="Q29" s="38"/>
      <c r="R29" s="38"/>
    </row>
    <row r="33" spans="1:5" ht="30" customHeight="1">
      <c r="A33" s="23"/>
    </row>
    <row r="34" spans="1:5" ht="30" customHeight="1">
      <c r="A34" s="24"/>
    </row>
    <row r="36" spans="1:5" ht="30" customHeight="1">
      <c r="B36" s="57"/>
      <c r="C36" s="57"/>
      <c r="D36" s="57"/>
      <c r="E36" s="57"/>
    </row>
    <row r="37" spans="1:5" ht="30" customHeight="1">
      <c r="B37" s="57"/>
      <c r="C37" s="57"/>
      <c r="D37" s="57"/>
      <c r="E37" s="57"/>
    </row>
    <row r="38" spans="1:5" ht="30" customHeight="1">
      <c r="A38" s="24"/>
      <c r="B38" s="57"/>
      <c r="C38" s="57"/>
      <c r="D38" s="57"/>
      <c r="E38" s="57"/>
    </row>
    <row r="39" spans="1:5" ht="30" customHeight="1">
      <c r="D39" s="128"/>
      <c r="E39" s="129"/>
    </row>
    <row r="40" spans="1:5" ht="30" customHeight="1">
      <c r="E40" s="130"/>
    </row>
    <row r="41" spans="1:5" ht="30" customHeight="1">
      <c r="E41" s="130"/>
    </row>
    <row r="42" spans="1:5" ht="30" customHeight="1">
      <c r="E42" s="130"/>
    </row>
    <row r="43" spans="1:5" ht="30" customHeight="1">
      <c r="E43" s="130"/>
    </row>
    <row r="44" spans="1:5" ht="30" customHeight="1">
      <c r="E44" s="130"/>
    </row>
    <row r="45" spans="1:5" ht="30" customHeight="1">
      <c r="E45" s="130"/>
    </row>
    <row r="46" spans="1:5" ht="30" customHeight="1">
      <c r="E46" s="130"/>
    </row>
    <row r="47" spans="1:5" ht="30" customHeight="1">
      <c r="E47" s="130"/>
    </row>
    <row r="48" spans="1:5" ht="30" customHeight="1">
      <c r="E48" s="130"/>
    </row>
    <row r="49" spans="1:5" ht="30" customHeight="1">
      <c r="E49" s="130"/>
    </row>
    <row r="50" spans="1:5" ht="30" customHeight="1">
      <c r="E50" s="130"/>
    </row>
    <row r="51" spans="1:5" ht="30" customHeight="1">
      <c r="E51" s="130"/>
    </row>
    <row r="52" spans="1:5" ht="30" customHeight="1">
      <c r="E52" s="130"/>
    </row>
    <row r="53" spans="1:5" ht="30" customHeight="1">
      <c r="E53" s="130"/>
    </row>
    <row r="54" spans="1:5" ht="30" customHeight="1">
      <c r="E54" s="130"/>
    </row>
    <row r="55" spans="1:5" ht="30" customHeight="1">
      <c r="A55" s="129"/>
      <c r="B55" s="131"/>
      <c r="C55" s="131"/>
      <c r="D55" s="131"/>
      <c r="E55" s="129"/>
    </row>
    <row r="56" spans="1:5" ht="30" customHeight="1">
      <c r="A56" s="57"/>
      <c r="B56" s="57"/>
      <c r="C56" s="57"/>
      <c r="D56" s="57"/>
      <c r="E56" s="57"/>
    </row>
  </sheetData>
  <mergeCells count="4">
    <mergeCell ref="B5:N5"/>
    <mergeCell ref="B6:N6"/>
    <mergeCell ref="B25:N25"/>
    <mergeCell ref="B29:N29"/>
  </mergeCells>
  <phoneticPr fontId="20" type="noConversion"/>
  <hyperlinks>
    <hyperlink ref="B29" location="Índice!A1" display="Volver al índice"/>
    <hyperlink ref="N27" location="G4.a!A1" display="Siguiente   "/>
    <hyperlink ref="B27" location="'G2'!A1" display="  Atrás "/>
    <hyperlink ref="O27" location="G4.a!A1" display="G4.a!A1"/>
  </hyperlinks>
  <pageMargins left="0.70000000000000007" right="0.70000000000000007" top="1.54" bottom="0.75000000000000011" header="0.6962992125984252" footer="0.30000000000000004"/>
  <pageSetup scale="4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I36"/>
  <sheetViews>
    <sheetView showGridLines="0" workbookViewId="0"/>
  </sheetViews>
  <sheetFormatPr baseColWidth="10" defaultColWidth="12.83203125" defaultRowHeight="30" customHeight="1" x14ac:dyDescent="0"/>
  <cols>
    <col min="1" max="9" width="12.83203125" style="8"/>
    <col min="10" max="10" width="19.6640625" style="8" customWidth="1"/>
    <col min="11" max="11" width="18.6640625" style="8" customWidth="1"/>
    <col min="12" max="12" width="12.83203125" style="8"/>
    <col min="13" max="13" width="25.33203125" style="8" customWidth="1"/>
    <col min="14" max="14" width="12.83203125" style="8"/>
    <col min="15" max="15" width="21.33203125" style="8" customWidth="1"/>
    <col min="16" max="16" width="16" style="8" customWidth="1"/>
    <col min="17" max="16384" width="12.83203125" style="8"/>
  </cols>
  <sheetData>
    <row r="1" spans="2:35" s="31" customFormat="1" ht="30.75" customHeight="1"/>
    <row r="2" spans="2:35" s="31" customFormat="1" ht="62" customHeight="1">
      <c r="D2" s="32"/>
      <c r="F2" s="33"/>
      <c r="O2" s="355" t="s">
        <v>406</v>
      </c>
      <c r="P2" s="355"/>
    </row>
    <row r="3" spans="2:35" s="31" customFormat="1" ht="30.75" customHeight="1">
      <c r="C3" s="35"/>
      <c r="D3" s="35"/>
      <c r="E3" s="35"/>
      <c r="J3" s="36"/>
      <c r="K3" s="36"/>
      <c r="L3" s="36"/>
      <c r="M3" s="36"/>
    </row>
    <row r="4" spans="2:35" s="5" customFormat="1" ht="30" customHeight="1">
      <c r="K4" s="6"/>
      <c r="L4" s="6"/>
      <c r="M4" s="6"/>
      <c r="N4" s="6"/>
      <c r="O4" s="6"/>
      <c r="P4" s="6"/>
      <c r="Q4" s="6"/>
      <c r="R4" s="6"/>
      <c r="S4" s="6"/>
      <c r="T4" s="7"/>
      <c r="U4" s="7"/>
    </row>
    <row r="5" spans="2:35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34"/>
      <c r="R5" s="334"/>
      <c r="S5" s="334"/>
      <c r="T5" s="334"/>
      <c r="U5" s="334"/>
      <c r="V5" s="334"/>
      <c r="W5" s="334"/>
      <c r="X5" s="334"/>
      <c r="Y5" s="335"/>
      <c r="Z5" s="335"/>
      <c r="AA5" s="334"/>
      <c r="AB5" s="334"/>
      <c r="AC5" s="334"/>
      <c r="AD5" s="334"/>
      <c r="AE5" s="334"/>
      <c r="AF5" s="336"/>
      <c r="AG5" s="336"/>
      <c r="AH5" s="336"/>
    </row>
    <row r="6" spans="2:35" s="337" customFormat="1" ht="30" customHeight="1">
      <c r="B6" s="370" t="s">
        <v>374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32"/>
      <c r="R6" s="332"/>
      <c r="S6" s="332"/>
      <c r="T6" s="332"/>
      <c r="U6" s="338"/>
      <c r="V6" s="338"/>
      <c r="W6" s="338"/>
      <c r="X6" s="338"/>
      <c r="Y6" s="335"/>
      <c r="Z6" s="335"/>
      <c r="AA6" s="338"/>
      <c r="AB6" s="338"/>
      <c r="AC6" s="338"/>
      <c r="AD6" s="338"/>
      <c r="AE6" s="338"/>
      <c r="AF6" s="339"/>
      <c r="AG6" s="339"/>
      <c r="AH6" s="339"/>
      <c r="AI6" s="339"/>
    </row>
    <row r="7" spans="2:35" ht="30" customHeight="1"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7"/>
      <c r="Z7" s="7"/>
      <c r="AA7" s="14"/>
      <c r="AB7" s="14"/>
      <c r="AC7" s="14"/>
      <c r="AD7" s="14"/>
      <c r="AE7" s="14"/>
      <c r="AF7" s="15"/>
      <c r="AG7" s="15"/>
      <c r="AH7" s="15"/>
      <c r="AI7" s="15"/>
    </row>
    <row r="8" spans="2:35" ht="30" customHeight="1">
      <c r="F8" s="16"/>
    </row>
    <row r="10" spans="2:35" ht="30" customHeight="1">
      <c r="C10" s="16"/>
    </row>
    <row r="12" spans="2:35" ht="30" customHeight="1">
      <c r="C12" s="98"/>
      <c r="D12" s="98"/>
      <c r="E12" s="98"/>
      <c r="F12" s="98"/>
      <c r="G12" s="98"/>
      <c r="H12" s="98"/>
      <c r="I12" s="98"/>
    </row>
    <row r="13" spans="2:35" ht="50" customHeight="1">
      <c r="C13" s="98"/>
      <c r="D13" s="98"/>
      <c r="E13" s="98"/>
      <c r="F13" s="98"/>
      <c r="G13" s="98"/>
      <c r="H13" s="98"/>
      <c r="I13" s="98"/>
      <c r="J13" s="44" t="s">
        <v>165</v>
      </c>
      <c r="K13" s="44" t="s">
        <v>156</v>
      </c>
      <c r="L13" s="44" t="s">
        <v>161</v>
      </c>
      <c r="M13" s="44" t="s">
        <v>216</v>
      </c>
      <c r="N13" s="44" t="s">
        <v>76</v>
      </c>
      <c r="O13" s="44" t="s">
        <v>110</v>
      </c>
      <c r="P13" s="44" t="s">
        <v>38</v>
      </c>
    </row>
    <row r="14" spans="2:35" ht="30" customHeight="1">
      <c r="J14" s="127">
        <f>+'12.a'!I25</f>
        <v>44373160.535710983</v>
      </c>
      <c r="K14" s="127">
        <f>+'12.a'!G25</f>
        <v>23753947.285773143</v>
      </c>
      <c r="L14" s="127">
        <f>+'12.a'!N25</f>
        <v>11023394.6285</v>
      </c>
      <c r="M14" s="127">
        <f>+'12.a'!F25+'12.a'!E25</f>
        <v>5726215.1449999996</v>
      </c>
      <c r="N14" s="127">
        <f>+'12.a'!M25</f>
        <v>3002247.68</v>
      </c>
      <c r="O14" s="127">
        <f>+'12.a'!D25</f>
        <v>650334.76989439665</v>
      </c>
      <c r="P14" s="127">
        <f>+'12.a'!Q25</f>
        <v>82091</v>
      </c>
    </row>
    <row r="16" spans="2:35" ht="30" customHeight="1">
      <c r="C16" s="98"/>
      <c r="D16" s="98"/>
      <c r="E16" s="98"/>
      <c r="F16" s="98"/>
      <c r="G16" s="98"/>
      <c r="H16" s="98"/>
      <c r="I16" s="98"/>
    </row>
    <row r="17" spans="2:18" ht="30" customHeight="1">
      <c r="C17" s="98"/>
      <c r="D17" s="98"/>
      <c r="E17" s="98"/>
      <c r="F17" s="98"/>
      <c r="G17" s="98"/>
      <c r="H17" s="98"/>
      <c r="I17" s="98"/>
    </row>
    <row r="18" spans="2:18" ht="30" customHeight="1">
      <c r="C18" s="98"/>
      <c r="D18" s="98"/>
      <c r="E18" s="98"/>
      <c r="F18" s="98"/>
      <c r="G18" s="98"/>
      <c r="H18" s="98"/>
      <c r="I18" s="98"/>
    </row>
    <row r="19" spans="2:18" ht="30" customHeight="1">
      <c r="C19" s="98"/>
      <c r="D19" s="98"/>
      <c r="E19" s="98"/>
      <c r="F19" s="98"/>
      <c r="G19" s="98"/>
      <c r="H19" s="98"/>
      <c r="I19" s="98"/>
    </row>
    <row r="20" spans="2:18" ht="30" customHeight="1">
      <c r="C20" s="98"/>
      <c r="D20" s="98"/>
      <c r="E20" s="98"/>
      <c r="F20" s="98"/>
      <c r="G20" s="98"/>
      <c r="H20" s="98"/>
      <c r="I20" s="98"/>
    </row>
    <row r="21" spans="2:18" ht="30" customHeight="1">
      <c r="C21" s="98"/>
      <c r="D21" s="98"/>
      <c r="E21" s="98"/>
      <c r="F21" s="98"/>
      <c r="G21" s="98"/>
      <c r="H21" s="98"/>
      <c r="I21" s="98"/>
    </row>
    <row r="22" spans="2:18" ht="30" customHeight="1">
      <c r="C22" s="98"/>
      <c r="D22" s="98"/>
      <c r="E22" s="98"/>
      <c r="F22" s="98"/>
      <c r="G22" s="98"/>
      <c r="H22" s="98"/>
      <c r="I22" s="98"/>
    </row>
    <row r="23" spans="2:18" ht="30" customHeight="1">
      <c r="C23" s="98"/>
      <c r="D23" s="98"/>
      <c r="E23" s="98"/>
      <c r="F23" s="98"/>
      <c r="G23" s="98"/>
      <c r="H23" s="98"/>
      <c r="I23" s="98"/>
    </row>
    <row r="24" spans="2:18" ht="30" customHeight="1">
      <c r="C24" s="98"/>
      <c r="D24" s="98"/>
      <c r="E24" s="98"/>
      <c r="F24" s="98"/>
      <c r="G24" s="98"/>
      <c r="H24" s="98"/>
      <c r="I24" s="98"/>
    </row>
    <row r="25" spans="2:18" ht="30" customHeight="1">
      <c r="C25" s="98"/>
      <c r="D25" s="98"/>
      <c r="E25" s="98"/>
      <c r="F25" s="98"/>
      <c r="G25" s="98"/>
      <c r="H25" s="98"/>
      <c r="I25" s="98"/>
    </row>
    <row r="26" spans="2:18" ht="30" customHeight="1">
      <c r="B26" s="410" t="s">
        <v>331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</row>
    <row r="27" spans="2:18" ht="30" customHeight="1">
      <c r="D27" s="98"/>
      <c r="E27" s="98"/>
      <c r="F27" s="98"/>
      <c r="G27" s="98"/>
      <c r="H27" s="98"/>
      <c r="I27" s="98"/>
    </row>
    <row r="28" spans="2:18" s="340" customFormat="1" ht="30" customHeight="1">
      <c r="B28" s="341" t="s">
        <v>347</v>
      </c>
      <c r="C28" s="341"/>
      <c r="D28" s="341"/>
      <c r="E28" s="341"/>
      <c r="F28" s="341"/>
      <c r="G28" s="341"/>
      <c r="O28" s="418" t="s">
        <v>339</v>
      </c>
      <c r="P28" s="418"/>
    </row>
    <row r="29" spans="2:18" ht="30" customHeight="1">
      <c r="B29" s="37"/>
    </row>
    <row r="30" spans="2:18" ht="50" customHeight="1">
      <c r="B30" s="367" t="s">
        <v>127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8"/>
      <c r="R30" s="38"/>
    </row>
    <row r="31" spans="2:18" ht="30" customHeight="1">
      <c r="D31" s="98"/>
      <c r="E31" s="98"/>
      <c r="F31" s="98"/>
      <c r="G31" s="98"/>
      <c r="H31" s="98"/>
      <c r="I31" s="98"/>
    </row>
    <row r="32" spans="2:18" ht="30" customHeight="1">
      <c r="C32" s="98"/>
      <c r="D32" s="98"/>
      <c r="E32" s="98"/>
      <c r="F32" s="98"/>
      <c r="G32" s="98"/>
    </row>
    <row r="33" spans="2:9" ht="30" customHeight="1">
      <c r="C33" s="98"/>
      <c r="D33" s="98"/>
      <c r="E33" s="98"/>
      <c r="F33" s="98"/>
      <c r="G33" s="98"/>
    </row>
    <row r="34" spans="2:9" ht="30" customHeight="1">
      <c r="B34" s="126"/>
      <c r="C34" s="98"/>
      <c r="D34" s="98"/>
      <c r="E34" s="98"/>
      <c r="F34" s="98"/>
      <c r="G34" s="98"/>
      <c r="H34" s="98"/>
      <c r="I34" s="98"/>
    </row>
    <row r="35" spans="2:9" ht="30" customHeight="1">
      <c r="B35" s="117"/>
      <c r="C35" s="98"/>
      <c r="D35" s="98"/>
      <c r="E35" s="98"/>
      <c r="F35" s="98"/>
      <c r="G35" s="98"/>
      <c r="H35" s="98"/>
      <c r="I35" s="98"/>
    </row>
    <row r="36" spans="2:9" ht="30" customHeight="1">
      <c r="C36" s="98"/>
      <c r="D36" s="98"/>
      <c r="E36" s="98"/>
      <c r="F36" s="98"/>
      <c r="G36" s="98"/>
      <c r="H36" s="98"/>
      <c r="I36" s="98"/>
    </row>
  </sheetData>
  <mergeCells count="6">
    <mergeCell ref="B30:P30"/>
    <mergeCell ref="B5:P5"/>
    <mergeCell ref="B6:P6"/>
    <mergeCell ref="B26:P26"/>
    <mergeCell ref="O2:P2"/>
    <mergeCell ref="O28:P28"/>
  </mergeCells>
  <phoneticPr fontId="20" type="noConversion"/>
  <hyperlinks>
    <hyperlink ref="B30" location="Índice!A1" display="Volver al índice"/>
    <hyperlink ref="O28" location="G4.b!A1" display="Siguiente   "/>
    <hyperlink ref="B28" location="'G3'!A1" display="  Atrás "/>
    <hyperlink ref="P28" location="G4.b!A1" display="G4.b!A1"/>
  </hyperlinks>
  <pageMargins left="0.70000000000000007" right="0.70000000000000007" top="1.54" bottom="0.75000000000000011" header="0.6962992125984252" footer="0.30000000000000004"/>
  <pageSetup scale="4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50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2.33203125" style="8" customWidth="1"/>
    <col min="10" max="10" width="20.33203125" style="8" customWidth="1"/>
    <col min="11" max="11" width="12.83203125" style="8"/>
    <col min="12" max="12" width="18.6640625" style="8" customWidth="1"/>
    <col min="13" max="13" width="16.5" style="8" customWidth="1"/>
    <col min="14" max="14" width="15.1640625" style="8" customWidth="1"/>
    <col min="15" max="15" width="20.5" style="8" customWidth="1"/>
    <col min="16" max="16" width="22.6640625" style="8" customWidth="1"/>
    <col min="17" max="17" width="24.1640625" style="8" customWidth="1"/>
    <col min="18" max="18" width="18.6640625" style="8" customWidth="1"/>
    <col min="19" max="16384" width="12.83203125" style="8"/>
  </cols>
  <sheetData>
    <row r="1" spans="2:35" s="31" customFormat="1" ht="30.75" customHeight="1"/>
    <row r="2" spans="2:35" s="31" customFormat="1" ht="62" customHeight="1">
      <c r="D2" s="32"/>
      <c r="F2" s="33"/>
      <c r="Q2" s="355" t="s">
        <v>406</v>
      </c>
      <c r="R2" s="355"/>
    </row>
    <row r="3" spans="2:35" s="31" customFormat="1" ht="30.75" customHeight="1">
      <c r="C3" s="35"/>
      <c r="D3" s="35"/>
      <c r="E3" s="35"/>
      <c r="J3" s="36"/>
      <c r="K3" s="36"/>
      <c r="L3" s="36"/>
      <c r="M3" s="36"/>
    </row>
    <row r="4" spans="2:35" s="5" customFormat="1" ht="30" customHeight="1">
      <c r="Q4" s="6"/>
      <c r="R4" s="6"/>
      <c r="S4" s="6"/>
      <c r="T4" s="7"/>
      <c r="U4" s="7"/>
    </row>
    <row r="5" spans="2:35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34"/>
      <c r="T5" s="334"/>
      <c r="U5" s="334"/>
      <c r="V5" s="334"/>
      <c r="W5" s="334"/>
      <c r="X5" s="334"/>
      <c r="Y5" s="335"/>
      <c r="Z5" s="335"/>
      <c r="AA5" s="334"/>
      <c r="AB5" s="334"/>
      <c r="AC5" s="334"/>
      <c r="AD5" s="334"/>
      <c r="AE5" s="334"/>
      <c r="AF5" s="336"/>
      <c r="AG5" s="336"/>
      <c r="AH5" s="336"/>
    </row>
    <row r="6" spans="2:35" s="337" customFormat="1" ht="30" customHeight="1">
      <c r="B6" s="370" t="s">
        <v>373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32"/>
      <c r="T6" s="332"/>
      <c r="U6" s="338"/>
      <c r="V6" s="338"/>
      <c r="W6" s="338"/>
      <c r="X6" s="338"/>
      <c r="Y6" s="335"/>
      <c r="Z6" s="335"/>
      <c r="AA6" s="338"/>
      <c r="AB6" s="338"/>
      <c r="AC6" s="338"/>
      <c r="AD6" s="338"/>
      <c r="AE6" s="338"/>
      <c r="AF6" s="339"/>
      <c r="AG6" s="339"/>
      <c r="AH6" s="339"/>
      <c r="AI6" s="339"/>
    </row>
    <row r="7" spans="2:35" ht="30" customHeight="1">
      <c r="I7" s="112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2:35" ht="30" customHeight="1">
      <c r="I8" s="399" t="s">
        <v>104</v>
      </c>
      <c r="J8" s="399" t="s">
        <v>37</v>
      </c>
      <c r="K8" s="399"/>
      <c r="L8" s="399"/>
      <c r="M8" s="399"/>
      <c r="N8" s="399"/>
      <c r="O8" s="399"/>
      <c r="P8" s="399"/>
      <c r="Q8" s="399"/>
      <c r="R8" s="399"/>
      <c r="S8" s="98"/>
    </row>
    <row r="9" spans="2:35" ht="30" customHeight="1">
      <c r="I9" s="399"/>
      <c r="J9" s="44" t="s">
        <v>110</v>
      </c>
      <c r="K9" s="44" t="s">
        <v>39</v>
      </c>
      <c r="L9" s="44" t="s">
        <v>29</v>
      </c>
      <c r="M9" s="44" t="s">
        <v>156</v>
      </c>
      <c r="N9" s="44" t="s">
        <v>157</v>
      </c>
      <c r="O9" s="44" t="s">
        <v>158</v>
      </c>
      <c r="P9" s="44" t="s">
        <v>159</v>
      </c>
      <c r="Q9" s="44" t="s">
        <v>160</v>
      </c>
      <c r="R9" s="264" t="s">
        <v>0</v>
      </c>
      <c r="S9" s="98"/>
    </row>
    <row r="10" spans="2:35" ht="30" customHeight="1">
      <c r="I10" s="96" t="s">
        <v>40</v>
      </c>
      <c r="J10" s="123">
        <f>+'12.a'!D10</f>
        <v>0</v>
      </c>
      <c r="K10" s="123">
        <f>+'12.a'!E10</f>
        <v>0</v>
      </c>
      <c r="L10" s="123">
        <f>+'12.a'!F10</f>
        <v>0</v>
      </c>
      <c r="M10" s="123">
        <f>+'12.a'!G10</f>
        <v>60769.230769230766</v>
      </c>
      <c r="N10" s="123">
        <f>+'12.a'!H10</f>
        <v>0</v>
      </c>
      <c r="O10" s="123">
        <f>+'12.a'!I10</f>
        <v>2728566.6770289256</v>
      </c>
      <c r="P10" s="123">
        <f>+'12.a'!J10</f>
        <v>22181.419637740921</v>
      </c>
      <c r="Q10" s="123">
        <f>+'12.a'!K10</f>
        <v>0</v>
      </c>
      <c r="R10" s="284">
        <f>+'12.a'!L10</f>
        <v>2811517.3274358977</v>
      </c>
      <c r="S10" s="98"/>
    </row>
    <row r="11" spans="2:35" ht="30" customHeight="1">
      <c r="I11" s="124" t="s">
        <v>2</v>
      </c>
      <c r="J11" s="125">
        <f>+'12.a'!D11</f>
        <v>0</v>
      </c>
      <c r="K11" s="125">
        <f>+'12.a'!E11</f>
        <v>0</v>
      </c>
      <c r="L11" s="125">
        <f>+'12.a'!F11</f>
        <v>0</v>
      </c>
      <c r="M11" s="125">
        <f>+'12.a'!G11</f>
        <v>695583</v>
      </c>
      <c r="N11" s="125">
        <f>+'12.a'!H11</f>
        <v>0</v>
      </c>
      <c r="O11" s="125">
        <f>+'12.a'!I11</f>
        <v>4080023</v>
      </c>
      <c r="P11" s="125">
        <f>+'12.a'!J11</f>
        <v>908007</v>
      </c>
      <c r="Q11" s="125">
        <f>+'12.a'!K11</f>
        <v>0</v>
      </c>
      <c r="R11" s="284">
        <f>+'12.a'!L11</f>
        <v>5683613</v>
      </c>
      <c r="S11" s="98"/>
    </row>
    <row r="12" spans="2:35" ht="30" customHeight="1">
      <c r="I12" s="96" t="s">
        <v>3</v>
      </c>
      <c r="J12" s="123">
        <f>+'12.a'!D12</f>
        <v>0</v>
      </c>
      <c r="K12" s="123">
        <f>+'12.a'!E12</f>
        <v>0</v>
      </c>
      <c r="L12" s="123">
        <f>+'12.a'!F12</f>
        <v>34000</v>
      </c>
      <c r="M12" s="123">
        <f>+'12.a'!G12</f>
        <v>0</v>
      </c>
      <c r="N12" s="123">
        <f>+'12.a'!H12</f>
        <v>246995</v>
      </c>
      <c r="O12" s="123">
        <f>+'12.a'!I12</f>
        <v>7986176.8399999999</v>
      </c>
      <c r="P12" s="123">
        <f>+'12.a'!J12</f>
        <v>0</v>
      </c>
      <c r="Q12" s="123">
        <f>+'12.a'!K12</f>
        <v>0</v>
      </c>
      <c r="R12" s="284">
        <f>+'12.a'!L12</f>
        <v>8267171.8399999999</v>
      </c>
      <c r="S12" s="98"/>
    </row>
    <row r="13" spans="2:35" ht="30" customHeight="1">
      <c r="I13" s="124" t="s">
        <v>4</v>
      </c>
      <c r="J13" s="125">
        <f>+'12.a'!D13</f>
        <v>0</v>
      </c>
      <c r="K13" s="125">
        <f>+'12.a'!E13</f>
        <v>139802.14500000002</v>
      </c>
      <c r="L13" s="125">
        <f>+'12.a'!F13</f>
        <v>130428</v>
      </c>
      <c r="M13" s="125">
        <f>+'12.a'!G13</f>
        <v>1162028.5649999999</v>
      </c>
      <c r="N13" s="125">
        <f>+'12.a'!H13</f>
        <v>0</v>
      </c>
      <c r="O13" s="125">
        <f>+'12.a'!I13</f>
        <v>493301.85450000002</v>
      </c>
      <c r="P13" s="125">
        <f>+'12.a'!J13</f>
        <v>0</v>
      </c>
      <c r="Q13" s="125">
        <f>+'12.a'!K13</f>
        <v>0</v>
      </c>
      <c r="R13" s="284">
        <f>+'12.a'!L13</f>
        <v>1925560.5644999999</v>
      </c>
      <c r="S13" s="98"/>
    </row>
    <row r="14" spans="2:35" ht="30" customHeight="1">
      <c r="I14" s="96" t="s">
        <v>5</v>
      </c>
      <c r="J14" s="123">
        <f>+'12.a'!D14</f>
        <v>0</v>
      </c>
      <c r="K14" s="123">
        <f>+'12.a'!E14</f>
        <v>0</v>
      </c>
      <c r="L14" s="123">
        <f>+'12.a'!F14</f>
        <v>0</v>
      </c>
      <c r="M14" s="123">
        <f>+'12.a'!G14</f>
        <v>16226369</v>
      </c>
      <c r="N14" s="123">
        <f>+'12.a'!H14</f>
        <v>0</v>
      </c>
      <c r="O14" s="123">
        <f>+'12.a'!I14</f>
        <v>4063130.5655</v>
      </c>
      <c r="P14" s="123">
        <f>+'12.a'!J14</f>
        <v>267000</v>
      </c>
      <c r="Q14" s="123">
        <f>+'12.a'!K14</f>
        <v>0</v>
      </c>
      <c r="R14" s="284">
        <f>+'12.a'!L14</f>
        <v>20556499.565499999</v>
      </c>
      <c r="S14" s="98"/>
    </row>
    <row r="15" spans="2:35" ht="30" customHeight="1">
      <c r="I15" s="124" t="s">
        <v>6</v>
      </c>
      <c r="J15" s="125">
        <f>+'12.a'!D15</f>
        <v>0</v>
      </c>
      <c r="K15" s="125">
        <f>+'12.a'!E15</f>
        <v>0</v>
      </c>
      <c r="L15" s="125">
        <f>+'12.a'!F15</f>
        <v>0</v>
      </c>
      <c r="M15" s="125">
        <f>+'12.a'!G15</f>
        <v>20064.829776695595</v>
      </c>
      <c r="N15" s="125">
        <f>+'12.a'!H15</f>
        <v>0</v>
      </c>
      <c r="O15" s="125">
        <f>+'12.a'!I15</f>
        <v>827288.36617760302</v>
      </c>
      <c r="P15" s="125">
        <f>+'12.a'!J15</f>
        <v>222653.46273084846</v>
      </c>
      <c r="Q15" s="125">
        <f>+'12.a'!K15</f>
        <v>342645.55464818631</v>
      </c>
      <c r="R15" s="284">
        <f>+'12.a'!L15</f>
        <v>1412652.2133333334</v>
      </c>
      <c r="S15" s="98"/>
    </row>
    <row r="16" spans="2:35" ht="30" customHeight="1">
      <c r="I16" s="96" t="s">
        <v>7</v>
      </c>
      <c r="J16" s="123">
        <f>+'12.a'!D16</f>
        <v>0</v>
      </c>
      <c r="K16" s="123">
        <f>+'12.a'!E16</f>
        <v>0</v>
      </c>
      <c r="L16" s="123">
        <f>+'12.a'!F16</f>
        <v>0</v>
      </c>
      <c r="M16" s="123">
        <f>+'12.a'!G16</f>
        <v>0</v>
      </c>
      <c r="N16" s="123">
        <f>+'12.a'!H16</f>
        <v>0</v>
      </c>
      <c r="O16" s="123">
        <f>+'12.a'!I16</f>
        <v>2793111</v>
      </c>
      <c r="P16" s="123">
        <f>+'12.a'!J16</f>
        <v>0</v>
      </c>
      <c r="Q16" s="123">
        <f>+'12.a'!K16</f>
        <v>0</v>
      </c>
      <c r="R16" s="284">
        <f>+'12.a'!L16</f>
        <v>2793111</v>
      </c>
      <c r="S16" s="98"/>
    </row>
    <row r="17" spans="1:19" ht="30" customHeight="1">
      <c r="I17" s="124" t="s">
        <v>8</v>
      </c>
      <c r="J17" s="125">
        <f>+'12.a'!D17</f>
        <v>0</v>
      </c>
      <c r="K17" s="125">
        <f>+'12.a'!E17</f>
        <v>0</v>
      </c>
      <c r="L17" s="125">
        <f>+'12.a'!F17</f>
        <v>0</v>
      </c>
      <c r="M17" s="125">
        <f>+'12.a'!G17</f>
        <v>0</v>
      </c>
      <c r="N17" s="125">
        <f>+'12.a'!H17</f>
        <v>0</v>
      </c>
      <c r="O17" s="125">
        <f>+'12.a'!I17</f>
        <v>737939.95</v>
      </c>
      <c r="P17" s="125">
        <f>+'12.a'!J17</f>
        <v>104411.31</v>
      </c>
      <c r="Q17" s="125">
        <f>+'12.a'!K17</f>
        <v>0</v>
      </c>
      <c r="R17" s="284">
        <f>+'12.a'!L17</f>
        <v>842351.26</v>
      </c>
      <c r="S17" s="98"/>
    </row>
    <row r="18" spans="1:19" ht="30" customHeight="1">
      <c r="I18" s="96" t="s">
        <v>9</v>
      </c>
      <c r="J18" s="123">
        <f>+'12.a'!D18</f>
        <v>181000</v>
      </c>
      <c r="K18" s="123">
        <f>+'12.a'!E18</f>
        <v>0</v>
      </c>
      <c r="L18" s="123">
        <f>+'12.a'!F18</f>
        <v>3791000</v>
      </c>
      <c r="M18" s="123">
        <f>+'12.a'!G18</f>
        <v>3072000</v>
      </c>
      <c r="N18" s="123">
        <f>+'12.a'!H18</f>
        <v>0</v>
      </c>
      <c r="O18" s="123">
        <f>+'12.a'!I18</f>
        <v>1661000</v>
      </c>
      <c r="P18" s="123">
        <f>+'12.a'!J18</f>
        <v>0</v>
      </c>
      <c r="Q18" s="123">
        <f>+'12.a'!K18</f>
        <v>0</v>
      </c>
      <c r="R18" s="284">
        <f>+'12.a'!L18</f>
        <v>8705000</v>
      </c>
      <c r="S18" s="98"/>
    </row>
    <row r="19" spans="1:19" ht="30" customHeight="1">
      <c r="I19" s="124" t="s">
        <v>10</v>
      </c>
      <c r="J19" s="125">
        <f>+'12.a'!D19</f>
        <v>0</v>
      </c>
      <c r="K19" s="125">
        <f>+'12.a'!E19</f>
        <v>0</v>
      </c>
      <c r="L19" s="125">
        <f>+'12.a'!F19</f>
        <v>0</v>
      </c>
      <c r="M19" s="125">
        <f>+'12.a'!G19</f>
        <v>52000</v>
      </c>
      <c r="N19" s="125">
        <f>+'12.a'!H19</f>
        <v>0</v>
      </c>
      <c r="O19" s="125">
        <f>+'12.a'!I19</f>
        <v>997314</v>
      </c>
      <c r="P19" s="125">
        <f>+'12.a'!J19</f>
        <v>2686</v>
      </c>
      <c r="Q19" s="125">
        <f>+'12.a'!K19</f>
        <v>0</v>
      </c>
      <c r="R19" s="284">
        <f>+'12.a'!L19</f>
        <v>1052000</v>
      </c>
      <c r="S19" s="98"/>
    </row>
    <row r="20" spans="1:19" ht="30" customHeight="1">
      <c r="I20" s="96" t="s">
        <v>11</v>
      </c>
      <c r="J20" s="123">
        <f>+'12.a'!D20</f>
        <v>0</v>
      </c>
      <c r="K20" s="123">
        <f>+'12.a'!E20</f>
        <v>0</v>
      </c>
      <c r="L20" s="123">
        <f>+'12.a'!F20</f>
        <v>0</v>
      </c>
      <c r="M20" s="123">
        <f>+'12.a'!G20</f>
        <v>56000</v>
      </c>
      <c r="N20" s="123">
        <f>+'12.a'!H20</f>
        <v>0</v>
      </c>
      <c r="O20" s="123">
        <f>+'12.a'!I20</f>
        <v>1954905.4893016312</v>
      </c>
      <c r="P20" s="123">
        <f>+'12.a'!J20</f>
        <v>101307.77069836885</v>
      </c>
      <c r="Q20" s="123">
        <f>+'12.a'!K20</f>
        <v>0</v>
      </c>
      <c r="R20" s="284">
        <f>+'12.a'!L20</f>
        <v>2112213.2600000002</v>
      </c>
      <c r="S20" s="98"/>
    </row>
    <row r="21" spans="1:19" ht="30" customHeight="1">
      <c r="I21" s="124" t="s">
        <v>41</v>
      </c>
      <c r="J21" s="125">
        <f>+'12.a'!D21</f>
        <v>0</v>
      </c>
      <c r="K21" s="125">
        <f>+'12.a'!E21</f>
        <v>0</v>
      </c>
      <c r="L21" s="125">
        <f>+'12.a'!F21</f>
        <v>1630985</v>
      </c>
      <c r="M21" s="125">
        <f>+'12.a'!G21</f>
        <v>291014.75780566089</v>
      </c>
      <c r="N21" s="125">
        <f>+'12.a'!H21</f>
        <v>0</v>
      </c>
      <c r="O21" s="125">
        <f>+'12.a'!I21</f>
        <v>6342960.2421943387</v>
      </c>
      <c r="P21" s="125">
        <f>+'12.a'!J21</f>
        <v>0</v>
      </c>
      <c r="Q21" s="125">
        <f>+'12.a'!K21</f>
        <v>0</v>
      </c>
      <c r="R21" s="284">
        <f>+'12.a'!L21</f>
        <v>8264960</v>
      </c>
      <c r="S21" s="98"/>
    </row>
    <row r="22" spans="1:19" ht="30" customHeight="1">
      <c r="I22" s="96" t="s">
        <v>13</v>
      </c>
      <c r="J22" s="123">
        <f>+'12.a'!D22</f>
        <v>0</v>
      </c>
      <c r="K22" s="123">
        <f>+'12.a'!E22</f>
        <v>0</v>
      </c>
      <c r="L22" s="123">
        <f>+'12.a'!F22</f>
        <v>0</v>
      </c>
      <c r="M22" s="123">
        <f>+'12.a'!G22</f>
        <v>0</v>
      </c>
      <c r="N22" s="123">
        <f>+'12.a'!H22</f>
        <v>0</v>
      </c>
      <c r="O22" s="123">
        <f>+'12.a'!I22</f>
        <v>647202</v>
      </c>
      <c r="P22" s="123">
        <f>+'12.a'!J22</f>
        <v>0</v>
      </c>
      <c r="Q22" s="123">
        <f>+'12.a'!K22</f>
        <v>0</v>
      </c>
      <c r="R22" s="284">
        <f>+'12.a'!L22</f>
        <v>647202</v>
      </c>
      <c r="S22" s="98"/>
    </row>
    <row r="23" spans="1:19" ht="30" customHeight="1">
      <c r="I23" s="124" t="s">
        <v>14</v>
      </c>
      <c r="J23" s="125">
        <f>+'12.a'!D23</f>
        <v>469334.7698943966</v>
      </c>
      <c r="K23" s="125">
        <f>+'12.a'!E23</f>
        <v>0</v>
      </c>
      <c r="L23" s="125">
        <f>+'12.a'!F23</f>
        <v>0</v>
      </c>
      <c r="M23" s="125">
        <f>+'12.a'!G23</f>
        <v>0</v>
      </c>
      <c r="N23" s="125">
        <f>+'12.a'!H23</f>
        <v>0</v>
      </c>
      <c r="O23" s="125">
        <f>+'12.a'!I23</f>
        <v>2875540.56</v>
      </c>
      <c r="P23" s="125">
        <f>+'12.a'!J23</f>
        <v>908065.44</v>
      </c>
      <c r="Q23" s="125">
        <f>+'12.a'!K23</f>
        <v>0</v>
      </c>
      <c r="R23" s="284">
        <f>+'12.a'!L23</f>
        <v>4252940.7698943969</v>
      </c>
      <c r="S23" s="98"/>
    </row>
    <row r="24" spans="1:19" ht="30" customHeight="1">
      <c r="I24" s="96" t="s">
        <v>15</v>
      </c>
      <c r="J24" s="123">
        <f>+'12.a'!D24</f>
        <v>0</v>
      </c>
      <c r="K24" s="123">
        <f>+'12.a'!E24</f>
        <v>0</v>
      </c>
      <c r="L24" s="123">
        <f>+'12.a'!F24</f>
        <v>0</v>
      </c>
      <c r="M24" s="123">
        <f>+'12.a'!G24</f>
        <v>2118117.9024215573</v>
      </c>
      <c r="N24" s="123">
        <f>+'12.a'!H24</f>
        <v>0</v>
      </c>
      <c r="O24" s="123">
        <f>+'12.a'!I24</f>
        <v>6184699.9910084847</v>
      </c>
      <c r="P24" s="123">
        <f>+'12.a'!J24</f>
        <v>439574.52782716096</v>
      </c>
      <c r="Q24" s="123">
        <f>+'12.a'!K24</f>
        <v>127607.57874279692</v>
      </c>
      <c r="R24" s="284">
        <f>+'12.a'!L24</f>
        <v>8870000</v>
      </c>
      <c r="S24" s="98"/>
    </row>
    <row r="25" spans="1:19" ht="30" customHeight="1">
      <c r="I25" s="269" t="s">
        <v>0</v>
      </c>
      <c r="J25" s="286">
        <f>+'12.a'!D25</f>
        <v>650334.76989439665</v>
      </c>
      <c r="K25" s="286">
        <f>+'12.a'!E25</f>
        <v>139802.14500000002</v>
      </c>
      <c r="L25" s="286">
        <f>+'12.a'!F25</f>
        <v>5586413</v>
      </c>
      <c r="M25" s="286">
        <f>+'12.a'!G25</f>
        <v>23753947.285773143</v>
      </c>
      <c r="N25" s="286">
        <f>+'12.a'!H25</f>
        <v>246995</v>
      </c>
      <c r="O25" s="286">
        <f>+'12.a'!I25</f>
        <v>44373160.535710983</v>
      </c>
      <c r="P25" s="286">
        <f>+'12.a'!J25</f>
        <v>2975886.9308941192</v>
      </c>
      <c r="Q25" s="286">
        <f>+'12.a'!K25</f>
        <v>470253.13339098322</v>
      </c>
      <c r="R25" s="286">
        <f>+'12.a'!L25</f>
        <v>78196792.80066362</v>
      </c>
      <c r="S25" s="98"/>
    </row>
    <row r="26" spans="1:19" ht="30" customHeight="1"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19" s="22" customFormat="1" ht="30" customHeight="1">
      <c r="A27" s="113"/>
      <c r="B27" s="420" t="s">
        <v>344</v>
      </c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114"/>
    </row>
    <row r="28" spans="1:19" s="22" customFormat="1" ht="30" customHeight="1">
      <c r="A28" s="113"/>
      <c r="E28" s="115"/>
      <c r="F28" s="115"/>
      <c r="G28" s="115"/>
      <c r="H28" s="115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spans="1:19" s="340" customFormat="1" ht="30" customHeight="1">
      <c r="B29" s="341" t="s">
        <v>335</v>
      </c>
      <c r="C29" s="341"/>
      <c r="D29" s="341"/>
      <c r="E29" s="341"/>
      <c r="F29" s="341"/>
      <c r="G29" s="341"/>
      <c r="Q29" s="419" t="s">
        <v>336</v>
      </c>
      <c r="R29" s="419"/>
    </row>
    <row r="30" spans="1:19" ht="30" customHeight="1">
      <c r="B30" s="37"/>
    </row>
    <row r="31" spans="1:19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</row>
    <row r="32" spans="1:19" s="22" customFormat="1" ht="30" customHeight="1">
      <c r="E32" s="115"/>
      <c r="F32" s="115"/>
      <c r="G32" s="115"/>
      <c r="H32" s="115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spans="1:19" s="22" customFormat="1" ht="30" customHeight="1">
      <c r="A33" s="116"/>
      <c r="E33" s="115"/>
      <c r="F33" s="115"/>
      <c r="G33" s="115"/>
      <c r="H33" s="115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spans="1:19" ht="30" customHeight="1">
      <c r="A34" s="117"/>
      <c r="E34" s="118"/>
      <c r="F34" s="118"/>
      <c r="G34" s="118"/>
      <c r="H34" s="11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1:19" ht="30" customHeight="1">
      <c r="E35" s="117"/>
      <c r="F35" s="117"/>
      <c r="G35" s="117"/>
      <c r="H35" s="117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spans="1:19" ht="30" customHeight="1"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1:19" ht="30" customHeight="1"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1:19" ht="30" customHeight="1"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spans="1:19" ht="30" customHeight="1"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spans="1:19" ht="30" customHeight="1"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spans="1:19" ht="30" customHeight="1"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spans="1:19" ht="30" customHeight="1"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1:19" ht="30" customHeight="1"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1:19" ht="30" customHeight="1"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spans="1:19" ht="30" customHeight="1">
      <c r="J45" s="119"/>
      <c r="K45" s="119"/>
      <c r="L45" s="119"/>
      <c r="M45" s="119"/>
      <c r="N45" s="120"/>
      <c r="O45" s="119"/>
      <c r="P45" s="119"/>
      <c r="Q45" s="98"/>
      <c r="R45" s="119"/>
      <c r="S45" s="98"/>
    </row>
    <row r="46" spans="1:19" ht="30" customHeight="1">
      <c r="J46" s="119"/>
      <c r="K46" s="119"/>
      <c r="L46" s="119"/>
      <c r="M46" s="119"/>
      <c r="N46" s="121"/>
      <c r="O46" s="119"/>
      <c r="P46" s="121"/>
      <c r="Q46" s="119"/>
      <c r="R46" s="120"/>
      <c r="S46" s="98"/>
    </row>
    <row r="47" spans="1:19" ht="30" customHeight="1"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spans="1:19" ht="30" customHeight="1"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9:19" ht="30" customHeight="1">
      <c r="I49" s="117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9:19" ht="30" customHeight="1">
      <c r="I50" s="98"/>
      <c r="J50" s="119"/>
      <c r="K50" s="119"/>
      <c r="L50" s="119"/>
      <c r="M50" s="119"/>
      <c r="N50" s="119"/>
      <c r="O50" s="122"/>
      <c r="P50" s="119"/>
      <c r="Q50" s="119"/>
      <c r="R50" s="119"/>
      <c r="S50" s="98"/>
    </row>
  </sheetData>
  <mergeCells count="8">
    <mergeCell ref="Q2:R2"/>
    <mergeCell ref="Q29:R29"/>
    <mergeCell ref="B31:R31"/>
    <mergeCell ref="I8:I9"/>
    <mergeCell ref="J8:R8"/>
    <mergeCell ref="B27:R27"/>
    <mergeCell ref="B5:R5"/>
    <mergeCell ref="B6:R6"/>
  </mergeCells>
  <phoneticPr fontId="20" type="noConversion"/>
  <hyperlinks>
    <hyperlink ref="B31" location="Índice!A1" display="Volver al índice"/>
    <hyperlink ref="Q29" location="G4.c!A1" display="Siguiente   "/>
    <hyperlink ref="B29" location="G4.a!A1" display="  Atrás "/>
  </hyperlinks>
  <pageMargins left="0.70000000000000007" right="0.70000000000000007" top="1.54" bottom="0.75000000000000011" header="0.6962992125984252" footer="0.30000000000000004"/>
  <pageSetup scale="3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2"/>
  <sheetViews>
    <sheetView showGridLines="0" workbookViewId="0"/>
  </sheetViews>
  <sheetFormatPr baseColWidth="10" defaultColWidth="12.83203125" defaultRowHeight="30" customHeight="1" x14ac:dyDescent="0"/>
  <cols>
    <col min="1" max="6" width="12.83203125" style="8"/>
    <col min="7" max="7" width="25.83203125" style="8" customWidth="1"/>
    <col min="8" max="8" width="15.83203125" style="8" customWidth="1"/>
    <col min="9" max="9" width="16.83203125" style="8" customWidth="1"/>
    <col min="10" max="10" width="19.6640625" style="8" customWidth="1"/>
    <col min="11" max="11" width="17.5" style="8" customWidth="1"/>
    <col min="12" max="16384" width="12.83203125" style="8"/>
  </cols>
  <sheetData>
    <row r="1" spans="1:21" s="31" customFormat="1" ht="30.75" customHeight="1"/>
    <row r="2" spans="1:21" s="31" customFormat="1" ht="62" customHeight="1">
      <c r="D2" s="32"/>
      <c r="F2" s="33"/>
      <c r="J2" s="355" t="s">
        <v>406</v>
      </c>
      <c r="K2" s="355"/>
    </row>
    <row r="3" spans="1:21" s="31" customFormat="1" ht="30.75" customHeight="1">
      <c r="C3" s="35"/>
      <c r="D3" s="35"/>
      <c r="E3" s="35"/>
      <c r="J3" s="36"/>
      <c r="K3" s="36"/>
      <c r="L3" s="36"/>
      <c r="M3" s="36"/>
    </row>
    <row r="4" spans="1:21" s="5" customFormat="1" ht="30" customHeight="1">
      <c r="H4" s="7"/>
      <c r="I4" s="7"/>
    </row>
    <row r="5" spans="1:21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35"/>
      <c r="M5" s="334"/>
      <c r="N5" s="334"/>
      <c r="O5" s="334"/>
      <c r="P5" s="334"/>
      <c r="Q5" s="334"/>
      <c r="R5" s="336"/>
      <c r="S5" s="336"/>
      <c r="T5" s="336"/>
    </row>
    <row r="6" spans="1:21" s="337" customFormat="1" ht="30" customHeight="1">
      <c r="B6" s="370" t="s">
        <v>372</v>
      </c>
      <c r="C6" s="370"/>
      <c r="D6" s="370"/>
      <c r="E6" s="370"/>
      <c r="F6" s="370"/>
      <c r="G6" s="370"/>
      <c r="H6" s="370"/>
      <c r="I6" s="370"/>
      <c r="J6" s="370"/>
      <c r="K6" s="370"/>
      <c r="L6" s="335"/>
      <c r="M6" s="338"/>
      <c r="N6" s="338"/>
      <c r="O6" s="338"/>
      <c r="P6" s="338"/>
      <c r="Q6" s="338"/>
      <c r="R6" s="339"/>
      <c r="S6" s="339"/>
      <c r="T6" s="339"/>
      <c r="U6" s="339"/>
    </row>
    <row r="8" spans="1:21" ht="30" customHeight="1">
      <c r="A8" s="16"/>
      <c r="G8" s="399" t="s">
        <v>104</v>
      </c>
      <c r="H8" s="399" t="s">
        <v>72</v>
      </c>
      <c r="I8" s="399"/>
      <c r="J8" s="399"/>
      <c r="K8" s="399"/>
    </row>
    <row r="9" spans="1:21" ht="30" customHeight="1">
      <c r="G9" s="399"/>
      <c r="H9" s="44" t="s">
        <v>76</v>
      </c>
      <c r="I9" s="44" t="s">
        <v>161</v>
      </c>
      <c r="J9" s="44" t="s">
        <v>162</v>
      </c>
      <c r="K9" s="264" t="s">
        <v>0</v>
      </c>
    </row>
    <row r="10" spans="1:21" ht="30" customHeight="1">
      <c r="G10" s="41" t="s">
        <v>40</v>
      </c>
      <c r="H10" s="110">
        <f>+'12.a'!M10</f>
        <v>131628.54333333333</v>
      </c>
      <c r="I10" s="110">
        <f>+'12.a'!N10</f>
        <v>0</v>
      </c>
      <c r="J10" s="110">
        <f>+'12.a'!O10</f>
        <v>0</v>
      </c>
      <c r="K10" s="284">
        <f>+'12.a'!P10</f>
        <v>131628.54333333333</v>
      </c>
      <c r="L10" s="19"/>
    </row>
    <row r="11" spans="1:21" ht="30" customHeight="1">
      <c r="G11" s="42" t="s">
        <v>2</v>
      </c>
      <c r="H11" s="111">
        <f>+'12.a'!M11</f>
        <v>0</v>
      </c>
      <c r="I11" s="111">
        <f>+'12.a'!N11</f>
        <v>0</v>
      </c>
      <c r="J11" s="111">
        <f>+'12.a'!O11</f>
        <v>0</v>
      </c>
      <c r="K11" s="284">
        <f>+'12.a'!P11</f>
        <v>0</v>
      </c>
      <c r="L11" s="19"/>
    </row>
    <row r="12" spans="1:21" ht="30" customHeight="1">
      <c r="G12" s="41" t="s">
        <v>3</v>
      </c>
      <c r="H12" s="110">
        <f>+'12.a'!M12</f>
        <v>1335139</v>
      </c>
      <c r="I12" s="110">
        <f>+'12.a'!N12</f>
        <v>973385</v>
      </c>
      <c r="J12" s="110">
        <f>+'12.a'!O12</f>
        <v>8465</v>
      </c>
      <c r="K12" s="284">
        <f>+'12.a'!P12</f>
        <v>2316989</v>
      </c>
      <c r="L12" s="19"/>
    </row>
    <row r="13" spans="1:21" ht="30" customHeight="1">
      <c r="G13" s="42" t="s">
        <v>4</v>
      </c>
      <c r="H13" s="111">
        <f>+'12.a'!M13</f>
        <v>0</v>
      </c>
      <c r="I13" s="111">
        <f>+'12.a'!N13</f>
        <v>775188.62849999999</v>
      </c>
      <c r="J13" s="111">
        <f>+'12.a'!O13</f>
        <v>0</v>
      </c>
      <c r="K13" s="284">
        <f>+'12.a'!P13</f>
        <v>775188.62849999999</v>
      </c>
      <c r="L13" s="19"/>
    </row>
    <row r="14" spans="1:21" ht="30" customHeight="1">
      <c r="G14" s="41" t="s">
        <v>5</v>
      </c>
      <c r="H14" s="110">
        <f>+'12.a'!M14</f>
        <v>65495</v>
      </c>
      <c r="I14" s="110">
        <f>+'12.a'!N14</f>
        <v>4500000</v>
      </c>
      <c r="J14" s="110">
        <f>+'12.a'!O14</f>
        <v>0</v>
      </c>
      <c r="K14" s="284">
        <f>+'12.a'!P14</f>
        <v>4565495</v>
      </c>
      <c r="L14" s="19"/>
    </row>
    <row r="15" spans="1:21" ht="30" customHeight="1">
      <c r="G15" s="42" t="s">
        <v>6</v>
      </c>
      <c r="H15" s="111">
        <f>+'12.a'!M15</f>
        <v>0</v>
      </c>
      <c r="I15" s="111">
        <f>+'12.a'!N15</f>
        <v>0</v>
      </c>
      <c r="J15" s="111">
        <f>+'12.a'!O15</f>
        <v>0</v>
      </c>
      <c r="K15" s="284">
        <f>+'12.a'!P15</f>
        <v>0</v>
      </c>
      <c r="L15" s="19"/>
    </row>
    <row r="16" spans="1:21" ht="30" customHeight="1">
      <c r="G16" s="41" t="s">
        <v>7</v>
      </c>
      <c r="H16" s="110">
        <f>+'12.a'!M16</f>
        <v>211142</v>
      </c>
      <c r="I16" s="110">
        <f>+'12.a'!N16</f>
        <v>0</v>
      </c>
      <c r="J16" s="110">
        <f>+'12.a'!O16</f>
        <v>0</v>
      </c>
      <c r="K16" s="284">
        <f>+'12.a'!P16</f>
        <v>211142</v>
      </c>
      <c r="L16" s="19"/>
    </row>
    <row r="17" spans="1:17" ht="30" customHeight="1">
      <c r="G17" s="42" t="s">
        <v>8</v>
      </c>
      <c r="H17" s="111">
        <f>+'12.a'!M17</f>
        <v>0</v>
      </c>
      <c r="I17" s="111">
        <f>+'12.a'!N17</f>
        <v>0</v>
      </c>
      <c r="J17" s="111">
        <f>+'12.a'!O17</f>
        <v>0</v>
      </c>
      <c r="K17" s="284">
        <f>+'12.a'!P17</f>
        <v>0</v>
      </c>
      <c r="L17" s="19"/>
    </row>
    <row r="18" spans="1:17" ht="30" customHeight="1">
      <c r="G18" s="41" t="s">
        <v>9</v>
      </c>
      <c r="H18" s="110">
        <f>+'12.a'!M18</f>
        <v>0</v>
      </c>
      <c r="I18" s="110">
        <f>+'12.a'!N18</f>
        <v>0</v>
      </c>
      <c r="J18" s="110">
        <f>+'12.a'!O18</f>
        <v>0</v>
      </c>
      <c r="K18" s="284">
        <f>+'12.a'!P18</f>
        <v>0</v>
      </c>
      <c r="L18" s="19"/>
    </row>
    <row r="19" spans="1:17" ht="30" customHeight="1">
      <c r="G19" s="42" t="s">
        <v>10</v>
      </c>
      <c r="H19" s="111">
        <f>+'12.a'!M19</f>
        <v>2500</v>
      </c>
      <c r="I19" s="111">
        <f>+'12.a'!N19</f>
        <v>0</v>
      </c>
      <c r="J19" s="111">
        <f>+'12.a'!O19</f>
        <v>0</v>
      </c>
      <c r="K19" s="284">
        <f>+'12.a'!P19</f>
        <v>2500</v>
      </c>
      <c r="L19" s="19"/>
    </row>
    <row r="20" spans="1:17" ht="30" customHeight="1">
      <c r="G20" s="41" t="s">
        <v>11</v>
      </c>
      <c r="H20" s="110">
        <f>+'12.a'!M20</f>
        <v>151115.13666666666</v>
      </c>
      <c r="I20" s="110">
        <f>+'12.a'!N20</f>
        <v>0</v>
      </c>
      <c r="J20" s="110">
        <f>+'12.a'!O20</f>
        <v>0</v>
      </c>
      <c r="K20" s="284">
        <f>+'12.a'!P20</f>
        <v>151115.13666666666</v>
      </c>
      <c r="L20" s="19"/>
    </row>
    <row r="21" spans="1:17" ht="30" customHeight="1">
      <c r="G21" s="42" t="s">
        <v>41</v>
      </c>
      <c r="H21" s="111">
        <f>+'12.a'!M21</f>
        <v>303578</v>
      </c>
      <c r="I21" s="111">
        <f>+'12.a'!N21</f>
        <v>355404</v>
      </c>
      <c r="J21" s="111">
        <f>+'12.a'!O21</f>
        <v>2195</v>
      </c>
      <c r="K21" s="284">
        <f>+'12.a'!P21</f>
        <v>661177</v>
      </c>
      <c r="L21" s="19"/>
    </row>
    <row r="22" spans="1:17" ht="30" customHeight="1">
      <c r="G22" s="41" t="s">
        <v>13</v>
      </c>
      <c r="H22" s="110">
        <f>+'12.a'!M22</f>
        <v>3632</v>
      </c>
      <c r="I22" s="110">
        <f>+'12.a'!N22</f>
        <v>0</v>
      </c>
      <c r="J22" s="110">
        <f>+'12.a'!O22</f>
        <v>0</v>
      </c>
      <c r="K22" s="284">
        <f>+'12.a'!P22</f>
        <v>3632</v>
      </c>
      <c r="L22" s="19"/>
    </row>
    <row r="23" spans="1:17" ht="30" customHeight="1">
      <c r="G23" s="42" t="s">
        <v>14</v>
      </c>
      <c r="H23" s="111">
        <f>+'12.a'!M23</f>
        <v>3018</v>
      </c>
      <c r="I23" s="111">
        <f>+'12.a'!N23</f>
        <v>2246917</v>
      </c>
      <c r="J23" s="111">
        <f>+'12.a'!O23</f>
        <v>0</v>
      </c>
      <c r="K23" s="284">
        <f>+'12.a'!P23</f>
        <v>2249935</v>
      </c>
      <c r="L23" s="19"/>
    </row>
    <row r="24" spans="1:17" ht="30" customHeight="1">
      <c r="B24" s="107"/>
      <c r="C24" s="107"/>
      <c r="D24" s="107"/>
      <c r="E24" s="107"/>
      <c r="F24" s="107"/>
      <c r="G24" s="41" t="s">
        <v>15</v>
      </c>
      <c r="H24" s="110">
        <f>+'12.a'!M24</f>
        <v>795000</v>
      </c>
      <c r="I24" s="110">
        <f>+'12.a'!N24</f>
        <v>2172500</v>
      </c>
      <c r="J24" s="110">
        <f>+'12.a'!O24</f>
        <v>0</v>
      </c>
      <c r="K24" s="284">
        <f>+'12.a'!P24</f>
        <v>2967500</v>
      </c>
      <c r="L24" s="19"/>
    </row>
    <row r="25" spans="1:17" ht="30" customHeight="1">
      <c r="B25" s="107"/>
      <c r="C25" s="107"/>
      <c r="D25" s="107"/>
      <c r="E25" s="107"/>
      <c r="F25" s="107"/>
      <c r="G25" s="285" t="s">
        <v>0</v>
      </c>
      <c r="H25" s="284">
        <f>+'12.a'!M25</f>
        <v>3002247.68</v>
      </c>
      <c r="I25" s="284">
        <f>+'12.a'!N25</f>
        <v>11023394.6285</v>
      </c>
      <c r="J25" s="284">
        <f>+'12.a'!O25</f>
        <v>10660</v>
      </c>
      <c r="K25" s="284">
        <f>+'12.a'!P25</f>
        <v>14036302.308499999</v>
      </c>
      <c r="L25" s="19"/>
    </row>
    <row r="26" spans="1:17" ht="30" customHeight="1">
      <c r="B26" s="72"/>
      <c r="C26" s="72"/>
      <c r="D26" s="72"/>
      <c r="E26" s="72"/>
      <c r="F26" s="72"/>
      <c r="G26" s="72"/>
    </row>
    <row r="27" spans="1:17" ht="30" customHeight="1">
      <c r="A27" s="108"/>
      <c r="B27" s="385" t="s">
        <v>331</v>
      </c>
      <c r="C27" s="385"/>
      <c r="D27" s="385"/>
      <c r="E27" s="385"/>
      <c r="F27" s="385"/>
      <c r="G27" s="385"/>
      <c r="H27" s="385"/>
      <c r="I27" s="385"/>
      <c r="J27" s="385"/>
      <c r="K27" s="385"/>
    </row>
    <row r="28" spans="1:17" ht="30" customHeight="1">
      <c r="A28" s="108"/>
      <c r="B28" s="72"/>
      <c r="C28" s="72"/>
      <c r="D28" s="72"/>
      <c r="E28" s="72"/>
      <c r="F28" s="72"/>
      <c r="G28" s="72"/>
    </row>
    <row r="29" spans="1:17" s="340" customFormat="1" ht="30" customHeight="1">
      <c r="B29" s="341" t="s">
        <v>335</v>
      </c>
      <c r="C29" s="341"/>
      <c r="D29" s="341"/>
      <c r="E29" s="341"/>
      <c r="F29" s="341"/>
      <c r="G29" s="341"/>
      <c r="K29" s="341" t="s">
        <v>336</v>
      </c>
    </row>
    <row r="30" spans="1:17" ht="30" customHeight="1">
      <c r="B30" s="37"/>
    </row>
    <row r="31" spans="1:17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8"/>
      <c r="M31" s="38"/>
      <c r="N31" s="38"/>
      <c r="O31" s="38"/>
      <c r="P31" s="38"/>
      <c r="Q31" s="31"/>
    </row>
    <row r="33" spans="1:1" ht="30" customHeight="1">
      <c r="A33" s="109"/>
    </row>
    <row r="34" spans="1:1" ht="30" customHeight="1">
      <c r="A34" s="75"/>
    </row>
    <row r="51" spans="1:7" ht="30" customHeight="1">
      <c r="A51" s="72"/>
      <c r="B51" s="107"/>
      <c r="C51" s="107"/>
      <c r="D51" s="107"/>
      <c r="E51" s="107"/>
      <c r="F51" s="107"/>
      <c r="G51" s="107"/>
    </row>
    <row r="52" spans="1:7" ht="30" customHeight="1">
      <c r="B52" s="72"/>
      <c r="C52" s="72"/>
      <c r="D52" s="72"/>
      <c r="E52" s="72"/>
      <c r="F52" s="72"/>
      <c r="G52" s="72"/>
    </row>
  </sheetData>
  <mergeCells count="7">
    <mergeCell ref="J2:K2"/>
    <mergeCell ref="B31:K31"/>
    <mergeCell ref="G8:G9"/>
    <mergeCell ref="H8:K8"/>
    <mergeCell ref="B5:K5"/>
    <mergeCell ref="B6:K6"/>
    <mergeCell ref="B27:K27"/>
  </mergeCells>
  <phoneticPr fontId="20" type="noConversion"/>
  <hyperlinks>
    <hyperlink ref="B31" location="Índice!A1" display="Volver al índice"/>
    <hyperlink ref="K29" location="G5.a!A1" display="Siguiente   "/>
    <hyperlink ref="B29" location="G4.b!A1" display="  Atrás "/>
  </hyperlinks>
  <pageMargins left="0.70000000000000007" right="0.70000000000000007" top="1.54" bottom="0.75000000000000011" header="0.6962992125984252" footer="0.30000000000000004"/>
  <pageSetup scale="5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79"/>
  <sheetViews>
    <sheetView showGridLines="0" workbookViewId="0"/>
  </sheetViews>
  <sheetFormatPr baseColWidth="10" defaultColWidth="12.83203125" defaultRowHeight="30" customHeight="1" x14ac:dyDescent="0"/>
  <cols>
    <col min="1" max="12" width="12.83203125" style="8"/>
    <col min="13" max="13" width="25.5" style="8" customWidth="1"/>
    <col min="14" max="14" width="19.33203125" style="8" customWidth="1"/>
    <col min="15" max="16384" width="12.83203125" style="8"/>
  </cols>
  <sheetData>
    <row r="1" spans="2:33" s="31" customFormat="1" ht="30.75" customHeight="1"/>
    <row r="2" spans="2:33" s="31" customFormat="1" ht="62" customHeight="1">
      <c r="D2" s="32"/>
      <c r="F2" s="33"/>
      <c r="K2" s="34"/>
      <c r="M2" s="355" t="s">
        <v>406</v>
      </c>
      <c r="N2" s="355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370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2:33" s="337" customFormat="1" ht="30" customHeight="1">
      <c r="B7" s="421" t="s">
        <v>284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349"/>
      <c r="P7" s="349"/>
    </row>
    <row r="8" spans="2:33" ht="30" customHeight="1">
      <c r="B8" s="18"/>
      <c r="C8" s="17"/>
      <c r="D8" s="17"/>
      <c r="E8" s="17"/>
      <c r="F8" s="17"/>
      <c r="G8" s="17"/>
      <c r="I8" s="17"/>
      <c r="K8" s="17"/>
      <c r="L8" s="17"/>
      <c r="M8" s="17"/>
      <c r="N8" s="17"/>
      <c r="O8" s="17"/>
      <c r="P8" s="17"/>
    </row>
    <row r="9" spans="2:33" ht="50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265" t="s">
        <v>104</v>
      </c>
      <c r="N9" s="265" t="s">
        <v>283</v>
      </c>
      <c r="O9" s="17"/>
      <c r="P9" s="17"/>
    </row>
    <row r="10" spans="2:33" ht="30" customHeight="1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9" t="s">
        <v>1</v>
      </c>
      <c r="N10" s="104">
        <v>183.82414408707891</v>
      </c>
      <c r="O10" s="17"/>
      <c r="P10" s="17"/>
    </row>
    <row r="11" spans="2:33" ht="30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30" t="s">
        <v>2</v>
      </c>
      <c r="N11" s="106">
        <v>217.93114404897676</v>
      </c>
      <c r="O11" s="17"/>
      <c r="P11" s="17"/>
    </row>
    <row r="12" spans="2:33" ht="30" customHeight="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9" t="s">
        <v>3</v>
      </c>
      <c r="N12" s="104">
        <v>239.3310419146313</v>
      </c>
      <c r="O12" s="17"/>
      <c r="P12" s="17"/>
    </row>
    <row r="13" spans="2:33" ht="30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30" t="s">
        <v>4</v>
      </c>
      <c r="N13" s="106">
        <v>258.02711714620921</v>
      </c>
      <c r="O13" s="17"/>
      <c r="P13" s="17"/>
    </row>
    <row r="14" spans="2:33" ht="30" customHeight="1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9" t="s">
        <v>5</v>
      </c>
      <c r="N14" s="104">
        <v>391.71692433332589</v>
      </c>
      <c r="O14" s="17"/>
      <c r="P14" s="17"/>
    </row>
    <row r="15" spans="2:33" ht="30" customHeight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30" t="s">
        <v>6</v>
      </c>
      <c r="N15" s="106">
        <v>147.53619826171476</v>
      </c>
      <c r="O15" s="17"/>
      <c r="P15" s="17"/>
    </row>
    <row r="16" spans="2:33" ht="30" customHeight="1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9" t="s">
        <v>7</v>
      </c>
      <c r="N16" s="104">
        <v>206.01905812964986</v>
      </c>
      <c r="O16" s="17"/>
      <c r="P16" s="17"/>
    </row>
    <row r="17" spans="2:16" ht="30" customHeigh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0" t="s">
        <v>8</v>
      </c>
      <c r="N17" s="106">
        <v>185.7704332100771</v>
      </c>
      <c r="O17" s="17"/>
      <c r="P17" s="17"/>
    </row>
    <row r="18" spans="2:16" ht="30" customHeigh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9" t="s">
        <v>9</v>
      </c>
      <c r="N18" s="104">
        <v>307.86482335231608</v>
      </c>
      <c r="O18" s="17"/>
      <c r="P18" s="17"/>
    </row>
    <row r="19" spans="2:16" ht="30" customHeight="1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0" t="s">
        <v>10</v>
      </c>
      <c r="N19" s="106">
        <v>238.58041823030419</v>
      </c>
      <c r="O19" s="17"/>
      <c r="P19" s="17"/>
    </row>
    <row r="20" spans="2:16" ht="30" customHeigh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9" t="s">
        <v>11</v>
      </c>
      <c r="N20" s="104">
        <v>199.08033451433093</v>
      </c>
      <c r="O20" s="17"/>
      <c r="P20" s="17"/>
    </row>
    <row r="21" spans="2:16" ht="30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0" t="s">
        <v>12</v>
      </c>
      <c r="N21" s="106">
        <v>252.81745309327758</v>
      </c>
      <c r="O21" s="17"/>
      <c r="P21" s="17"/>
    </row>
    <row r="22" spans="2:16" ht="30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9" t="s">
        <v>13</v>
      </c>
      <c r="N22" s="104">
        <v>151.72405754396107</v>
      </c>
      <c r="O22" s="17"/>
      <c r="P22" s="17"/>
    </row>
    <row r="23" spans="2:16" ht="30" customHeigh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30" t="s">
        <v>14</v>
      </c>
      <c r="N23" s="106">
        <v>323.04555378198029</v>
      </c>
      <c r="O23" s="17"/>
      <c r="P23" s="17"/>
    </row>
    <row r="24" spans="2:16" ht="30" customHeight="1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41" t="s">
        <v>15</v>
      </c>
      <c r="N24" s="104">
        <v>189.0607091305848</v>
      </c>
      <c r="O24" s="17"/>
      <c r="P24" s="17"/>
    </row>
    <row r="25" spans="2:16" ht="30" customHeigh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83" t="s">
        <v>285</v>
      </c>
      <c r="N25" s="281">
        <v>233</v>
      </c>
      <c r="O25" s="17"/>
      <c r="P25" s="17"/>
    </row>
    <row r="26" spans="2:16" ht="30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41" t="s">
        <v>92</v>
      </c>
      <c r="N26" s="104">
        <v>340</v>
      </c>
      <c r="O26" s="17"/>
      <c r="P26" s="17"/>
    </row>
    <row r="27" spans="2:16" ht="30" customHeight="1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42" t="s">
        <v>93</v>
      </c>
      <c r="N27" s="106">
        <v>187</v>
      </c>
      <c r="O27" s="17"/>
      <c r="P27" s="17"/>
    </row>
    <row r="28" spans="2:16" ht="30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41" t="s">
        <v>94</v>
      </c>
      <c r="N28" s="104">
        <v>177</v>
      </c>
      <c r="O28" s="17"/>
      <c r="P28" s="17"/>
    </row>
    <row r="29" spans="2:16" ht="30" customHeight="1">
      <c r="B29" s="422" t="s">
        <v>299</v>
      </c>
      <c r="C29" s="422"/>
      <c r="D29" s="422"/>
      <c r="E29" s="422"/>
      <c r="F29" s="422"/>
      <c r="G29" s="422"/>
      <c r="H29" s="422"/>
      <c r="I29" s="422"/>
      <c r="J29" s="422"/>
      <c r="K29" s="422"/>
      <c r="L29" s="17"/>
      <c r="M29" s="42" t="s">
        <v>95</v>
      </c>
      <c r="N29" s="106">
        <v>116</v>
      </c>
      <c r="O29" s="17"/>
      <c r="P29" s="17"/>
    </row>
    <row r="30" spans="2:16" ht="30" customHeight="1">
      <c r="B30" s="423" t="s">
        <v>371</v>
      </c>
      <c r="C30" s="423"/>
      <c r="D30" s="423"/>
      <c r="E30" s="423"/>
      <c r="F30" s="423"/>
      <c r="G30" s="423"/>
      <c r="H30" s="423"/>
      <c r="I30" s="423"/>
      <c r="J30" s="423"/>
      <c r="K30" s="423"/>
      <c r="L30" s="17"/>
      <c r="M30" s="41" t="s">
        <v>96</v>
      </c>
      <c r="N30" s="104">
        <v>500</v>
      </c>
      <c r="O30" s="17"/>
      <c r="P30" s="17"/>
    </row>
    <row r="31" spans="2:16" ht="30" customHeight="1">
      <c r="B31" s="103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42" t="s">
        <v>55</v>
      </c>
      <c r="N31" s="106">
        <v>448</v>
      </c>
      <c r="O31" s="17"/>
      <c r="P31" s="17"/>
    </row>
    <row r="32" spans="2:16" s="17" customFormat="1" ht="30" customHeight="1">
      <c r="B32" s="24"/>
      <c r="M32" s="96" t="s">
        <v>97</v>
      </c>
      <c r="N32" s="105">
        <v>270</v>
      </c>
    </row>
    <row r="33" spans="2:17" ht="30" customHeight="1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42" t="s">
        <v>98</v>
      </c>
      <c r="N33" s="27">
        <v>327</v>
      </c>
      <c r="O33" s="17"/>
      <c r="P33" s="17"/>
    </row>
    <row r="34" spans="2:17" ht="30" customHeight="1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96" t="s">
        <v>99</v>
      </c>
      <c r="N34" s="105">
        <v>343</v>
      </c>
      <c r="O34" s="17"/>
      <c r="P34" s="17"/>
    </row>
    <row r="35" spans="2:17" ht="30" customHeight="1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283" t="s">
        <v>286</v>
      </c>
      <c r="N35" s="282">
        <v>301</v>
      </c>
      <c r="O35" s="17"/>
      <c r="P35" s="17"/>
    </row>
    <row r="36" spans="2:17" ht="30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7" s="340" customFormat="1" ht="30" customHeight="1">
      <c r="B37" s="341" t="s">
        <v>335</v>
      </c>
      <c r="C37" s="341"/>
      <c r="D37" s="341"/>
      <c r="E37" s="341"/>
      <c r="F37" s="341"/>
      <c r="G37" s="341"/>
      <c r="N37" s="341" t="s">
        <v>339</v>
      </c>
    </row>
    <row r="38" spans="2:17" ht="30" customHeight="1">
      <c r="B38" s="37"/>
    </row>
    <row r="39" spans="2:17" ht="50" customHeight="1">
      <c r="B39" s="367" t="s">
        <v>127</v>
      </c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8"/>
      <c r="P39" s="38"/>
      <c r="Q39" s="31"/>
    </row>
    <row r="40" spans="2:17" ht="30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2:17" ht="30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7" ht="30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7" ht="30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2:17" ht="30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7" ht="30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2:17" ht="30" customHeight="1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2:17" ht="30" customHeight="1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7" ht="30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16" ht="30" customHeight="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2:16" ht="30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2:16" ht="30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2:16" ht="30" customHeight="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ht="30" customHeight="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ht="30" customHeight="1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2:16" ht="30" customHeight="1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ht="30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ht="30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16" ht="30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16" ht="30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2:16" ht="30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2:16" ht="30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2:16" ht="30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ht="30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2:16" ht="30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ht="30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ht="30" customHeight="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2:16" ht="30" customHeight="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2:16" ht="30" customHeight="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2:16" ht="30" customHeight="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2:16" ht="30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2:16" ht="30" customHeight="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ht="30" customHeight="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2:16" ht="30" customHeight="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2:16" ht="30" customHeigh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ht="30" customHeigh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2:16" ht="30" customHeight="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2:16" ht="30" customHeight="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2:16" ht="30" customHeight="1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ht="30" customHeight="1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</sheetData>
  <mergeCells count="7">
    <mergeCell ref="B39:N39"/>
    <mergeCell ref="B5:N5"/>
    <mergeCell ref="B6:N6"/>
    <mergeCell ref="B7:N7"/>
    <mergeCell ref="M2:N2"/>
    <mergeCell ref="B29:K29"/>
    <mergeCell ref="B30:K30"/>
  </mergeCells>
  <phoneticPr fontId="20" type="noConversion"/>
  <hyperlinks>
    <hyperlink ref="B39" location="Índice!A1" display="Volver al índice"/>
    <hyperlink ref="N37" location="G5.b!A1" display="Siguiente   "/>
    <hyperlink ref="B37" location="G4.c!A1" display="  Atrás "/>
  </hyperlinks>
  <pageMargins left="0.70000000000000007" right="0.70000000000000007" top="1.54" bottom="0.75000000000000011" header="0.6962992125984252" footer="0.30000000000000004"/>
  <pageSetup scale="4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5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40.5" style="8" customWidth="1"/>
    <col min="10" max="10" width="39.6640625" style="8" customWidth="1"/>
    <col min="11" max="16384" width="12.83203125" style="8"/>
  </cols>
  <sheetData>
    <row r="1" spans="1:34" s="31" customFormat="1" ht="30.75" customHeight="1"/>
    <row r="2" spans="1:34" s="31" customFormat="1" ht="62" customHeight="1">
      <c r="D2" s="32"/>
      <c r="F2" s="33"/>
      <c r="J2" s="33" t="s">
        <v>406</v>
      </c>
      <c r="K2" s="34"/>
    </row>
    <row r="3" spans="1:34" s="31" customFormat="1" ht="30.75" customHeight="1">
      <c r="C3" s="35"/>
      <c r="D3" s="35"/>
      <c r="E3" s="35"/>
      <c r="J3" s="36"/>
      <c r="K3" s="36"/>
      <c r="L3" s="36"/>
      <c r="M3" s="36"/>
    </row>
    <row r="4" spans="1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1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1:34" s="337" customFormat="1" ht="30" customHeight="1">
      <c r="B6" s="370" t="s">
        <v>368</v>
      </c>
      <c r="C6" s="370"/>
      <c r="D6" s="370"/>
      <c r="E6" s="370"/>
      <c r="F6" s="370"/>
      <c r="G6" s="370"/>
      <c r="H6" s="370"/>
      <c r="I6" s="370"/>
      <c r="J6" s="370"/>
      <c r="K6" s="332"/>
      <c r="L6" s="332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7" spans="1:34" ht="30" customHeight="1">
      <c r="A7" s="16"/>
      <c r="I7" s="98"/>
      <c r="J7" s="98"/>
      <c r="K7" s="98"/>
      <c r="L7" s="98"/>
    </row>
    <row r="8" spans="1:34" ht="50" customHeight="1">
      <c r="I8" s="399" t="s">
        <v>166</v>
      </c>
      <c r="J8" s="399"/>
      <c r="K8" s="98"/>
      <c r="L8" s="98"/>
    </row>
    <row r="9" spans="1:34" ht="30" customHeight="1">
      <c r="I9" s="102" t="s">
        <v>297</v>
      </c>
      <c r="J9" s="101">
        <v>3.6</v>
      </c>
      <c r="K9" s="98"/>
      <c r="L9" s="98"/>
    </row>
    <row r="10" spans="1:34" ht="30" customHeight="1">
      <c r="I10" s="69" t="s">
        <v>50</v>
      </c>
      <c r="J10" s="43">
        <v>1.9</v>
      </c>
      <c r="K10" s="98"/>
      <c r="L10" s="98"/>
    </row>
    <row r="11" spans="1:34" ht="30" customHeight="1">
      <c r="I11" s="102" t="s">
        <v>298</v>
      </c>
      <c r="J11" s="101">
        <v>1.7</v>
      </c>
      <c r="K11" s="98"/>
      <c r="L11" s="98"/>
    </row>
    <row r="12" spans="1:34" ht="30" customHeight="1">
      <c r="I12" s="98"/>
      <c r="J12" s="98"/>
      <c r="K12" s="98"/>
      <c r="L12" s="98"/>
    </row>
    <row r="13" spans="1:34" ht="30" customHeight="1">
      <c r="I13" s="98"/>
      <c r="J13" s="98"/>
      <c r="K13" s="98"/>
      <c r="L13" s="98"/>
    </row>
    <row r="14" spans="1:34" ht="30" customHeight="1">
      <c r="I14" s="98"/>
      <c r="J14" s="98"/>
      <c r="K14" s="98"/>
      <c r="L14" s="98"/>
    </row>
    <row r="15" spans="1:34" ht="30" customHeight="1">
      <c r="I15" s="98"/>
      <c r="J15" s="98"/>
      <c r="K15" s="98"/>
      <c r="L15" s="98"/>
    </row>
    <row r="16" spans="1:34" ht="25" customHeight="1">
      <c r="B16" s="376" t="s">
        <v>325</v>
      </c>
      <c r="C16" s="417"/>
      <c r="D16" s="417"/>
      <c r="E16" s="417"/>
      <c r="F16" s="417"/>
      <c r="G16" s="417"/>
      <c r="H16" s="417"/>
      <c r="I16" s="417"/>
      <c r="J16" s="417"/>
    </row>
    <row r="17" spans="1:17" ht="25" customHeight="1">
      <c r="B17" s="376" t="s">
        <v>326</v>
      </c>
      <c r="C17" s="417"/>
      <c r="D17" s="417"/>
      <c r="E17" s="417"/>
      <c r="F17" s="417"/>
      <c r="G17" s="417"/>
      <c r="H17" s="417"/>
      <c r="I17" s="417"/>
      <c r="J17" s="417"/>
    </row>
    <row r="18" spans="1:17" ht="25" customHeight="1">
      <c r="B18" s="423" t="s">
        <v>369</v>
      </c>
      <c r="C18" s="423"/>
      <c r="D18" s="423"/>
      <c r="E18" s="423"/>
      <c r="F18" s="423"/>
      <c r="G18" s="423"/>
      <c r="H18" s="423"/>
      <c r="I18" s="423"/>
      <c r="J18" s="423"/>
    </row>
    <row r="20" spans="1:17" s="340" customFormat="1" ht="30" customHeight="1">
      <c r="B20" s="341" t="s">
        <v>332</v>
      </c>
      <c r="C20" s="341"/>
      <c r="D20" s="341"/>
      <c r="E20" s="341"/>
      <c r="F20" s="341"/>
      <c r="G20" s="341"/>
      <c r="J20" s="348" t="s">
        <v>339</v>
      </c>
    </row>
    <row r="21" spans="1:17" ht="30" customHeight="1">
      <c r="B21" s="37"/>
    </row>
    <row r="22" spans="1:17" ht="50" customHeight="1">
      <c r="B22" s="367" t="s">
        <v>127</v>
      </c>
      <c r="C22" s="367"/>
      <c r="D22" s="367"/>
      <c r="E22" s="367"/>
      <c r="F22" s="367"/>
      <c r="G22" s="367"/>
      <c r="H22" s="367"/>
      <c r="I22" s="367"/>
      <c r="J22" s="367"/>
      <c r="K22" s="38"/>
      <c r="L22" s="38"/>
      <c r="M22" s="38"/>
      <c r="N22" s="38"/>
      <c r="O22" s="38"/>
      <c r="P22" s="38"/>
      <c r="Q22" s="31"/>
    </row>
    <row r="23" spans="1:17" ht="30" customHeight="1">
      <c r="A23" s="99"/>
    </row>
    <row r="24" spans="1:17" ht="30" customHeight="1">
      <c r="A24" s="24"/>
    </row>
    <row r="25" spans="1:17" ht="30" customHeight="1">
      <c r="A25" s="100"/>
    </row>
  </sheetData>
  <mergeCells count="7">
    <mergeCell ref="B5:J5"/>
    <mergeCell ref="B6:J6"/>
    <mergeCell ref="B22:J22"/>
    <mergeCell ref="I8:J8"/>
    <mergeCell ref="B16:J16"/>
    <mergeCell ref="B17:J17"/>
    <mergeCell ref="B18:J18"/>
  </mergeCells>
  <phoneticPr fontId="20" type="noConversion"/>
  <hyperlinks>
    <hyperlink ref="B22" location="Índice!A1" display="Volver al índice"/>
    <hyperlink ref="J20" location="G5.c!A1" display="Siguiente   "/>
    <hyperlink ref="B20" location="G5.a!A1" display="  Atrás "/>
  </hyperlinks>
  <pageMargins left="0.70000000000000007" right="0.70000000000000007" top="1.54" bottom="0.75000000000000011" header="0.6962992125984252" footer="0.30000000000000004"/>
  <pageSetup scale="58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H31"/>
  <sheetViews>
    <sheetView showGridLines="0" workbookViewId="0"/>
  </sheetViews>
  <sheetFormatPr baseColWidth="10" defaultColWidth="12.6640625" defaultRowHeight="30" customHeight="1" x14ac:dyDescent="0"/>
  <cols>
    <col min="1" max="9" width="12.6640625" style="8"/>
    <col min="10" max="10" width="25.1640625" style="8" customWidth="1"/>
    <col min="11" max="11" width="22" style="8" customWidth="1"/>
    <col min="12" max="16384" width="12.6640625" style="8"/>
  </cols>
  <sheetData>
    <row r="1" spans="2:34" s="31" customFormat="1" ht="30.75" customHeight="1"/>
    <row r="2" spans="2:34" s="31" customFormat="1" ht="62" customHeight="1">
      <c r="D2" s="32"/>
      <c r="F2" s="33"/>
      <c r="J2" s="411" t="s">
        <v>406</v>
      </c>
      <c r="K2" s="411"/>
    </row>
    <row r="3" spans="2:34" s="31" customFormat="1" ht="30.75" customHeight="1">
      <c r="C3" s="35"/>
      <c r="D3" s="35"/>
      <c r="E3" s="35"/>
      <c r="J3" s="36"/>
      <c r="K3" s="36"/>
      <c r="L3" s="36"/>
      <c r="M3" s="36"/>
    </row>
    <row r="4" spans="2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2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31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2:34" s="337" customFormat="1" ht="30" customHeight="1">
      <c r="B6" s="370" t="s">
        <v>366</v>
      </c>
      <c r="C6" s="370"/>
      <c r="D6" s="370"/>
      <c r="E6" s="370"/>
      <c r="F6" s="370"/>
      <c r="G6" s="370"/>
      <c r="H6" s="370"/>
      <c r="I6" s="370"/>
      <c r="J6" s="370"/>
      <c r="K6" s="370"/>
      <c r="L6" s="332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8" spans="2:34" ht="50" customHeight="1">
      <c r="B8" s="16"/>
      <c r="J8" s="399" t="s">
        <v>49</v>
      </c>
      <c r="K8" s="399"/>
    </row>
    <row r="9" spans="2:34" ht="30" customHeight="1">
      <c r="J9" s="96" t="s">
        <v>3</v>
      </c>
      <c r="K9" s="280">
        <v>2</v>
      </c>
    </row>
    <row r="10" spans="2:34" ht="30" customHeight="1">
      <c r="J10" s="42" t="s">
        <v>5</v>
      </c>
      <c r="K10" s="97">
        <v>2.5</v>
      </c>
    </row>
    <row r="11" spans="2:34" ht="30" customHeight="1">
      <c r="J11" s="96" t="s">
        <v>35</v>
      </c>
      <c r="K11" s="95">
        <v>1.9</v>
      </c>
    </row>
    <row r="12" spans="2:34" ht="30" customHeight="1">
      <c r="J12" s="42" t="s">
        <v>15</v>
      </c>
      <c r="K12" s="97">
        <v>1.9</v>
      </c>
    </row>
    <row r="13" spans="2:34" ht="30" customHeight="1">
      <c r="J13" s="404"/>
      <c r="K13" s="404"/>
    </row>
    <row r="14" spans="2:34" ht="30" customHeight="1">
      <c r="J14" s="96" t="s">
        <v>51</v>
      </c>
      <c r="K14" s="280">
        <v>3.99</v>
      </c>
    </row>
    <row r="15" spans="2:34" ht="30" customHeight="1">
      <c r="J15" s="42" t="s">
        <v>52</v>
      </c>
      <c r="K15" s="136">
        <v>2.83</v>
      </c>
    </row>
    <row r="16" spans="2:34" ht="30" customHeight="1">
      <c r="J16" s="96" t="s">
        <v>53</v>
      </c>
      <c r="K16" s="280">
        <v>3.31</v>
      </c>
    </row>
    <row r="17" spans="2:17" ht="30" customHeight="1">
      <c r="J17" s="42" t="s">
        <v>54</v>
      </c>
      <c r="K17" s="136">
        <v>2.86</v>
      </c>
    </row>
    <row r="18" spans="2:17" ht="30" customHeight="1">
      <c r="J18" s="96" t="s">
        <v>55</v>
      </c>
      <c r="K18" s="280">
        <v>2.81</v>
      </c>
    </row>
    <row r="23" spans="2:17" ht="25" customHeight="1">
      <c r="B23" s="423" t="s">
        <v>367</v>
      </c>
      <c r="C23" s="423"/>
      <c r="D23" s="423"/>
      <c r="E23" s="423"/>
      <c r="F23" s="423"/>
      <c r="G23" s="423"/>
      <c r="H23" s="423"/>
      <c r="I23" s="423"/>
      <c r="J23" s="423"/>
      <c r="K23" s="423"/>
    </row>
    <row r="25" spans="2:17" s="340" customFormat="1" ht="30" customHeight="1">
      <c r="B25" s="341" t="s">
        <v>347</v>
      </c>
      <c r="C25" s="341"/>
      <c r="D25" s="341"/>
      <c r="E25" s="341"/>
      <c r="F25" s="341"/>
      <c r="G25" s="341"/>
      <c r="K25" s="341" t="s">
        <v>339</v>
      </c>
    </row>
    <row r="26" spans="2:17" ht="30" customHeight="1">
      <c r="B26" s="37"/>
    </row>
    <row r="27" spans="2:17" ht="50" customHeight="1">
      <c r="B27" s="367" t="s">
        <v>127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8"/>
      <c r="M27" s="38"/>
      <c r="N27" s="38"/>
      <c r="O27" s="38"/>
      <c r="P27" s="38"/>
      <c r="Q27" s="31"/>
    </row>
    <row r="28" spans="2:17" ht="30" customHeight="1">
      <c r="B28" s="17"/>
    </row>
    <row r="31" spans="2:17" ht="30" customHeight="1">
      <c r="B31" s="24"/>
    </row>
  </sheetData>
  <mergeCells count="7">
    <mergeCell ref="J2:K2"/>
    <mergeCell ref="B27:K27"/>
    <mergeCell ref="J8:K8"/>
    <mergeCell ref="J13:K13"/>
    <mergeCell ref="B5:K5"/>
    <mergeCell ref="B6:K6"/>
    <mergeCell ref="B23:K23"/>
  </mergeCells>
  <phoneticPr fontId="20" type="noConversion"/>
  <hyperlinks>
    <hyperlink ref="B27" location="Índice!A1" display="Volver al índice"/>
    <hyperlink ref="K25" location="G6.a!A1" display="Siguiente   "/>
    <hyperlink ref="B25" location="G5.b!A1" display="  Atrás "/>
  </hyperlinks>
  <pageMargins left="0.70000000000000007" right="0.70000000000000007" top="1.54" bottom="0.75000000000000011" header="0.6962992125984252" footer="0.30000000000000004"/>
  <pageSetup scale="6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29"/>
  <sheetViews>
    <sheetView showGridLines="0" workbookViewId="0"/>
  </sheetViews>
  <sheetFormatPr baseColWidth="10" defaultColWidth="12.83203125" defaultRowHeight="30" customHeight="1" x14ac:dyDescent="0"/>
  <cols>
    <col min="1" max="6" width="12.83203125" style="8"/>
    <col min="7" max="7" width="50.33203125" style="8" customWidth="1"/>
    <col min="8" max="8" width="37.33203125" style="8" customWidth="1"/>
    <col min="9" max="16384" width="12.83203125" style="8"/>
  </cols>
  <sheetData>
    <row r="1" spans="1:32" s="31" customFormat="1" ht="30.75" customHeight="1"/>
    <row r="2" spans="1:32" s="31" customFormat="1" ht="62" customHeight="1">
      <c r="D2" s="32"/>
      <c r="F2" s="33"/>
      <c r="H2" s="33" t="s">
        <v>406</v>
      </c>
      <c r="K2" s="33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335"/>
      <c r="X5" s="334"/>
      <c r="Y5" s="334"/>
      <c r="Z5" s="334"/>
      <c r="AA5" s="334"/>
      <c r="AB5" s="334"/>
      <c r="AC5" s="336"/>
      <c r="AD5" s="336"/>
      <c r="AE5" s="336"/>
    </row>
    <row r="6" spans="1:32" s="337" customFormat="1" ht="30" customHeight="1">
      <c r="B6" s="370" t="s">
        <v>364</v>
      </c>
      <c r="C6" s="370"/>
      <c r="D6" s="370"/>
      <c r="E6" s="370"/>
      <c r="F6" s="370"/>
      <c r="G6" s="370"/>
      <c r="H6" s="370"/>
      <c r="I6" s="332"/>
      <c r="J6" s="332"/>
      <c r="K6" s="332"/>
      <c r="L6" s="332"/>
      <c r="M6" s="332"/>
      <c r="N6" s="332"/>
      <c r="O6" s="332"/>
      <c r="P6" s="332"/>
      <c r="Q6" s="332"/>
      <c r="R6" s="338"/>
      <c r="S6" s="338"/>
      <c r="T6" s="338"/>
      <c r="U6" s="338"/>
      <c r="V6" s="335"/>
      <c r="W6" s="335"/>
      <c r="X6" s="338"/>
      <c r="Y6" s="338"/>
      <c r="Z6" s="338"/>
      <c r="AA6" s="338"/>
      <c r="AB6" s="338"/>
      <c r="AC6" s="339"/>
      <c r="AD6" s="339"/>
      <c r="AE6" s="339"/>
      <c r="AF6" s="339"/>
    </row>
    <row r="8" spans="1:32" ht="50" customHeight="1">
      <c r="A8" s="72"/>
      <c r="D8" s="72"/>
      <c r="G8" s="44" t="s">
        <v>167</v>
      </c>
      <c r="H8" s="44" t="s">
        <v>168</v>
      </c>
      <c r="I8" s="94"/>
    </row>
    <row r="9" spans="1:32" ht="30" customHeight="1">
      <c r="A9" s="72"/>
      <c r="D9" s="72"/>
      <c r="G9" s="68">
        <v>424</v>
      </c>
      <c r="H9" s="77">
        <v>1.5</v>
      </c>
    </row>
    <row r="10" spans="1:32" ht="30" customHeight="1">
      <c r="A10" s="72"/>
      <c r="D10" s="72"/>
      <c r="G10" s="69" t="s">
        <v>56</v>
      </c>
      <c r="H10" s="89">
        <v>1.8</v>
      </c>
    </row>
    <row r="11" spans="1:32" ht="30" customHeight="1">
      <c r="A11" s="72"/>
      <c r="D11" s="72"/>
      <c r="G11" s="68" t="s">
        <v>57</v>
      </c>
      <c r="H11" s="40">
        <v>2</v>
      </c>
    </row>
    <row r="12" spans="1:32" ht="30" customHeight="1">
      <c r="A12" s="72"/>
      <c r="D12" s="72"/>
      <c r="G12" s="69" t="s">
        <v>58</v>
      </c>
      <c r="H12" s="89">
        <v>2.2999999999999998</v>
      </c>
    </row>
    <row r="13" spans="1:32" ht="30" customHeight="1">
      <c r="A13" s="72"/>
      <c r="D13" s="72"/>
      <c r="G13" s="68" t="s">
        <v>59</v>
      </c>
      <c r="H13" s="77">
        <v>2.7</v>
      </c>
    </row>
    <row r="14" spans="1:32" ht="30" customHeight="1">
      <c r="A14" s="72"/>
      <c r="B14" s="72"/>
      <c r="C14" s="72"/>
      <c r="D14" s="72"/>
    </row>
    <row r="15" spans="1:32" ht="30" customHeight="1">
      <c r="A15" s="72"/>
      <c r="B15" s="72"/>
      <c r="C15" s="72"/>
      <c r="D15" s="72"/>
    </row>
    <row r="16" spans="1:32" ht="30" customHeight="1">
      <c r="A16" s="72"/>
      <c r="B16" s="72"/>
      <c r="C16" s="72"/>
      <c r="D16" s="72"/>
    </row>
    <row r="17" spans="1:17" ht="30" customHeight="1">
      <c r="A17" s="72"/>
      <c r="B17" s="424" t="s">
        <v>365</v>
      </c>
      <c r="C17" s="424"/>
      <c r="D17" s="424"/>
      <c r="E17" s="424"/>
      <c r="F17" s="424"/>
      <c r="G17" s="424"/>
      <c r="H17" s="424"/>
    </row>
    <row r="18" spans="1:17" ht="30" customHeight="1">
      <c r="A18" s="72"/>
      <c r="B18" s="72"/>
      <c r="C18" s="72"/>
      <c r="D18" s="72"/>
      <c r="J18" s="48"/>
    </row>
    <row r="19" spans="1:17" s="340" customFormat="1" ht="30" customHeight="1">
      <c r="B19" s="341" t="s">
        <v>335</v>
      </c>
      <c r="C19" s="341"/>
      <c r="D19" s="341"/>
      <c r="E19" s="341"/>
      <c r="F19" s="341"/>
      <c r="G19" s="341"/>
      <c r="H19" s="343" t="s">
        <v>339</v>
      </c>
    </row>
    <row r="20" spans="1:17" ht="30" customHeight="1">
      <c r="B20" s="37"/>
    </row>
    <row r="21" spans="1:17" ht="50" customHeight="1">
      <c r="B21" s="367" t="s">
        <v>127</v>
      </c>
      <c r="C21" s="367"/>
      <c r="D21" s="367"/>
      <c r="E21" s="367"/>
      <c r="F21" s="367"/>
      <c r="G21" s="367"/>
      <c r="H21" s="367"/>
      <c r="I21" s="38"/>
      <c r="J21" s="38"/>
      <c r="K21" s="38"/>
      <c r="L21" s="38"/>
      <c r="M21" s="38"/>
      <c r="N21" s="38"/>
      <c r="O21" s="38"/>
      <c r="P21" s="38"/>
      <c r="Q21" s="31"/>
    </row>
    <row r="22" spans="1:17" ht="30" customHeight="1">
      <c r="A22" s="72"/>
      <c r="B22" s="72"/>
      <c r="C22" s="72"/>
      <c r="D22" s="72"/>
    </row>
    <row r="23" spans="1:17" ht="30" customHeight="1">
      <c r="B23" s="72"/>
      <c r="C23" s="72"/>
      <c r="D23" s="72"/>
    </row>
    <row r="26" spans="1:17" ht="30" customHeight="1">
      <c r="B26" s="72"/>
    </row>
    <row r="29" spans="1:17" ht="30" customHeight="1">
      <c r="A29" s="75"/>
    </row>
  </sheetData>
  <mergeCells count="4">
    <mergeCell ref="B5:H5"/>
    <mergeCell ref="B6:H6"/>
    <mergeCell ref="B17:H17"/>
    <mergeCell ref="B21:H21"/>
  </mergeCells>
  <phoneticPr fontId="20" type="noConversion"/>
  <hyperlinks>
    <hyperlink ref="B21" location="Índice!A1" display="Volver al índice"/>
    <hyperlink ref="H19" location="G6.b!A1" display="Siguiente   "/>
    <hyperlink ref="B19" location="G5.c!A1" display="  Atrás "/>
  </hyperlinks>
  <pageMargins left="0.70000000000000007" right="0.70000000000000007" top="1.54" bottom="0.75000000000000011" header="0.6962992125984252" footer="0.30000000000000004"/>
  <pageSetup scale="6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28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50.5" style="8" customWidth="1"/>
    <col min="10" max="10" width="36.33203125" style="8" customWidth="1"/>
    <col min="11" max="16384" width="12.83203125" style="8"/>
  </cols>
  <sheetData>
    <row r="1" spans="1:33" s="31" customFormat="1" ht="30.75" customHeight="1"/>
    <row r="2" spans="1:33" s="31" customFormat="1" ht="62" customHeight="1">
      <c r="D2" s="32"/>
      <c r="F2" s="33"/>
      <c r="H2" s="34"/>
      <c r="J2" s="33" t="s">
        <v>406</v>
      </c>
      <c r="K2" s="33"/>
    </row>
    <row r="3" spans="1:33" s="31" customFormat="1" ht="30.75" customHeight="1">
      <c r="C3" s="35"/>
      <c r="D3" s="35"/>
      <c r="E3" s="35"/>
      <c r="J3" s="36"/>
      <c r="K3" s="36"/>
      <c r="L3" s="36"/>
      <c r="M3" s="36"/>
    </row>
    <row r="4" spans="1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1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1:33" s="337" customFormat="1" ht="30" customHeight="1">
      <c r="B6" s="370" t="s">
        <v>362</v>
      </c>
      <c r="C6" s="370"/>
      <c r="D6" s="370"/>
      <c r="E6" s="370"/>
      <c r="F6" s="370"/>
      <c r="G6" s="370"/>
      <c r="H6" s="370"/>
      <c r="I6" s="370"/>
      <c r="J6" s="370"/>
      <c r="K6" s="332"/>
      <c r="L6" s="332"/>
      <c r="M6" s="332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8" spans="1:33" ht="50" customHeight="1">
      <c r="I8" s="44" t="s">
        <v>167</v>
      </c>
      <c r="J8" s="44" t="s">
        <v>168</v>
      </c>
    </row>
    <row r="9" spans="1:33" ht="30" customHeight="1">
      <c r="I9" s="68">
        <v>330</v>
      </c>
      <c r="J9" s="77">
        <v>1.1000000000000001</v>
      </c>
    </row>
    <row r="10" spans="1:33" ht="30" customHeight="1">
      <c r="I10" s="69">
        <v>450</v>
      </c>
      <c r="J10" s="89">
        <v>1.3</v>
      </c>
    </row>
    <row r="11" spans="1:33" ht="30" customHeight="1">
      <c r="I11" s="68">
        <v>769</v>
      </c>
      <c r="J11" s="77">
        <v>1.5</v>
      </c>
    </row>
    <row r="12" spans="1:33" ht="30" customHeight="1">
      <c r="I12" s="92">
        <v>1788</v>
      </c>
      <c r="J12" s="43">
        <v>2</v>
      </c>
    </row>
    <row r="13" spans="1:33" ht="30" customHeight="1">
      <c r="I13" s="93">
        <v>2784</v>
      </c>
      <c r="J13" s="77">
        <v>1.9</v>
      </c>
    </row>
    <row r="14" spans="1:33" ht="30" customHeight="1">
      <c r="I14" s="92">
        <v>3512</v>
      </c>
      <c r="J14" s="89">
        <v>2.1</v>
      </c>
    </row>
    <row r="15" spans="1:33" ht="30" customHeight="1">
      <c r="B15" s="9"/>
      <c r="C15" s="9"/>
    </row>
    <row r="16" spans="1:33" ht="30" customHeight="1">
      <c r="A16" s="66"/>
      <c r="B16" s="66"/>
      <c r="C16" s="66"/>
    </row>
    <row r="17" spans="1:17" ht="30" customHeight="1">
      <c r="A17" s="17"/>
      <c r="B17" s="17"/>
      <c r="C17" s="17"/>
    </row>
    <row r="18" spans="1:17" ht="30" customHeight="1">
      <c r="A18" s="17"/>
      <c r="B18" s="17"/>
      <c r="C18" s="17"/>
    </row>
    <row r="19" spans="1:17" ht="30" customHeight="1">
      <c r="A19" s="90"/>
      <c r="B19" s="425" t="s">
        <v>363</v>
      </c>
      <c r="C19" s="425"/>
      <c r="D19" s="425"/>
      <c r="E19" s="425"/>
      <c r="F19" s="425"/>
      <c r="G19" s="425"/>
      <c r="H19" s="425"/>
      <c r="I19" s="425"/>
      <c r="J19" s="425"/>
    </row>
    <row r="20" spans="1:17" ht="30" customHeight="1">
      <c r="A20" s="91"/>
      <c r="B20" s="17"/>
      <c r="C20" s="17"/>
    </row>
    <row r="21" spans="1:17" s="340" customFormat="1" ht="30" customHeight="1">
      <c r="B21" s="341" t="s">
        <v>332</v>
      </c>
      <c r="C21" s="341"/>
      <c r="D21" s="341"/>
      <c r="E21" s="341"/>
      <c r="F21" s="341"/>
      <c r="G21" s="341"/>
      <c r="J21" s="343" t="s">
        <v>336</v>
      </c>
    </row>
    <row r="22" spans="1:17" ht="30" customHeight="1">
      <c r="B22" s="37"/>
    </row>
    <row r="23" spans="1:17" ht="50" customHeight="1">
      <c r="B23" s="367" t="s">
        <v>127</v>
      </c>
      <c r="C23" s="367"/>
      <c r="D23" s="367"/>
      <c r="E23" s="367"/>
      <c r="F23" s="367"/>
      <c r="G23" s="367"/>
      <c r="H23" s="367"/>
      <c r="I23" s="367"/>
      <c r="J23" s="367"/>
      <c r="K23" s="38"/>
      <c r="L23" s="38"/>
      <c r="M23" s="38"/>
      <c r="N23" s="38"/>
      <c r="O23" s="38"/>
      <c r="P23" s="38"/>
      <c r="Q23" s="31"/>
    </row>
    <row r="24" spans="1:17" ht="30" customHeight="1">
      <c r="A24" s="24"/>
      <c r="B24" s="17"/>
      <c r="C24" s="17"/>
    </row>
    <row r="25" spans="1:17" ht="30" customHeight="1">
      <c r="A25" s="17"/>
      <c r="B25" s="17"/>
      <c r="C25" s="17"/>
    </row>
    <row r="26" spans="1:17" ht="30" customHeight="1">
      <c r="B26" s="17"/>
      <c r="C26" s="17"/>
    </row>
    <row r="27" spans="1:17" ht="30" customHeight="1">
      <c r="A27" s="91"/>
    </row>
    <row r="28" spans="1:17" ht="30" customHeight="1">
      <c r="A28" s="24"/>
    </row>
  </sheetData>
  <mergeCells count="4">
    <mergeCell ref="B19:J19"/>
    <mergeCell ref="B23:J23"/>
    <mergeCell ref="B5:J5"/>
    <mergeCell ref="B6:J6"/>
  </mergeCells>
  <phoneticPr fontId="20" type="noConversion"/>
  <hyperlinks>
    <hyperlink ref="B23" location="Índice!A1" display="Volver al índice"/>
    <hyperlink ref="J21" location="G6.c!A1" display="Siguiente   "/>
    <hyperlink ref="B21" location="G6.a!A1" display="  Atrás 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40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2.6640625" style="8" customWidth="1"/>
    <col min="10" max="10" width="21.6640625" style="8" customWidth="1"/>
    <col min="11" max="11" width="19.83203125" style="8" customWidth="1"/>
    <col min="12" max="12" width="21.6640625" style="8" customWidth="1"/>
    <col min="13" max="13" width="20.83203125" style="8" customWidth="1"/>
    <col min="14" max="14" width="22.33203125" style="8" customWidth="1"/>
    <col min="15" max="16384" width="12.83203125" style="8"/>
  </cols>
  <sheetData>
    <row r="1" spans="2:33" s="31" customFormat="1" ht="30.75" customHeight="1"/>
    <row r="2" spans="2:33" s="31" customFormat="1" ht="62" customHeight="1">
      <c r="D2" s="32"/>
      <c r="F2" s="33"/>
      <c r="H2" s="34"/>
      <c r="M2" s="355" t="s">
        <v>406</v>
      </c>
      <c r="N2" s="355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360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2:33" ht="30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4"/>
      <c r="T7" s="14"/>
      <c r="U7" s="14"/>
      <c r="V7" s="14"/>
      <c r="W7" s="7"/>
      <c r="X7" s="7"/>
      <c r="Y7" s="14"/>
      <c r="Z7" s="14"/>
      <c r="AA7" s="14"/>
      <c r="AB7" s="14"/>
      <c r="AC7" s="14"/>
      <c r="AD7" s="15"/>
      <c r="AE7" s="15"/>
      <c r="AF7" s="15"/>
      <c r="AG7" s="15"/>
    </row>
    <row r="8" spans="2:33" ht="30" customHeight="1">
      <c r="C8" s="12"/>
      <c r="D8" s="12"/>
      <c r="E8" s="12"/>
      <c r="F8" s="12"/>
      <c r="G8" s="12"/>
      <c r="H8" s="12"/>
      <c r="I8" s="399" t="s">
        <v>143</v>
      </c>
      <c r="J8" s="399" t="s">
        <v>60</v>
      </c>
      <c r="K8" s="399"/>
      <c r="L8" s="399"/>
      <c r="M8" s="399"/>
      <c r="N8" s="399"/>
      <c r="O8" s="13"/>
      <c r="P8" s="13"/>
      <c r="Q8" s="13"/>
      <c r="R8" s="13"/>
      <c r="S8" s="14"/>
      <c r="T8" s="14"/>
      <c r="U8" s="14"/>
      <c r="V8" s="14"/>
      <c r="W8" s="7"/>
      <c r="X8" s="7"/>
      <c r="Y8" s="14"/>
      <c r="Z8" s="14"/>
      <c r="AA8" s="14"/>
      <c r="AB8" s="14"/>
      <c r="AC8" s="14"/>
      <c r="AD8" s="15"/>
      <c r="AE8" s="15"/>
      <c r="AF8" s="15"/>
      <c r="AG8" s="15"/>
    </row>
    <row r="9" spans="2:33" ht="30" customHeight="1">
      <c r="C9" s="12"/>
      <c r="D9" s="12"/>
      <c r="E9" s="12"/>
      <c r="F9" s="12"/>
      <c r="G9" s="12"/>
      <c r="H9" s="12"/>
      <c r="I9" s="399"/>
      <c r="J9" s="44" t="s">
        <v>144</v>
      </c>
      <c r="K9" s="44" t="s">
        <v>61</v>
      </c>
      <c r="L9" s="44" t="s">
        <v>62</v>
      </c>
      <c r="M9" s="44" t="s">
        <v>63</v>
      </c>
      <c r="N9" s="44" t="s">
        <v>64</v>
      </c>
      <c r="O9" s="13"/>
      <c r="P9" s="13"/>
      <c r="Q9" s="13"/>
      <c r="R9" s="13"/>
      <c r="S9" s="14"/>
      <c r="T9" s="14"/>
      <c r="U9" s="14"/>
      <c r="V9" s="14"/>
      <c r="W9" s="7"/>
      <c r="X9" s="7"/>
      <c r="Y9" s="14"/>
      <c r="Z9" s="14"/>
      <c r="AA9" s="14"/>
      <c r="AB9" s="14"/>
      <c r="AC9" s="14"/>
      <c r="AD9" s="15"/>
      <c r="AE9" s="15"/>
      <c r="AF9" s="15"/>
      <c r="AG9" s="15"/>
    </row>
    <row r="10" spans="2:33" ht="30" customHeight="1">
      <c r="C10" s="12"/>
      <c r="D10" s="12"/>
      <c r="E10" s="12"/>
      <c r="F10" s="12"/>
      <c r="G10" s="12"/>
      <c r="H10" s="12"/>
      <c r="I10" s="68" t="s">
        <v>26</v>
      </c>
      <c r="J10" s="77">
        <v>68</v>
      </c>
      <c r="K10" s="77">
        <v>70</v>
      </c>
      <c r="L10" s="77">
        <v>66</v>
      </c>
      <c r="M10" s="77">
        <v>62</v>
      </c>
      <c r="N10" s="77">
        <v>58</v>
      </c>
      <c r="O10" s="13"/>
      <c r="P10" s="13"/>
      <c r="Q10" s="13"/>
      <c r="R10" s="13"/>
      <c r="S10" s="14"/>
      <c r="T10" s="14"/>
      <c r="U10" s="14"/>
      <c r="V10" s="14"/>
      <c r="W10" s="7"/>
      <c r="X10" s="7"/>
      <c r="Y10" s="14"/>
      <c r="Z10" s="14"/>
      <c r="AA10" s="14"/>
      <c r="AB10" s="14"/>
      <c r="AC10" s="14"/>
      <c r="AD10" s="15"/>
      <c r="AE10" s="15"/>
      <c r="AF10" s="15"/>
      <c r="AG10" s="15"/>
    </row>
    <row r="11" spans="2:33" ht="30" customHeight="1">
      <c r="C11" s="12"/>
      <c r="D11" s="12"/>
      <c r="E11" s="12"/>
      <c r="F11" s="12"/>
      <c r="G11" s="12"/>
      <c r="H11" s="12"/>
      <c r="I11" s="69" t="s">
        <v>65</v>
      </c>
      <c r="J11" s="89">
        <v>29</v>
      </c>
      <c r="K11" s="89">
        <v>32</v>
      </c>
      <c r="L11" s="89">
        <v>31</v>
      </c>
      <c r="M11" s="89">
        <v>32</v>
      </c>
      <c r="N11" s="89">
        <v>31</v>
      </c>
      <c r="O11" s="13"/>
      <c r="P11" s="13"/>
      <c r="Q11" s="13"/>
      <c r="R11" s="13"/>
      <c r="S11" s="14"/>
      <c r="T11" s="14"/>
      <c r="U11" s="14"/>
      <c r="V11" s="14"/>
      <c r="W11" s="7"/>
      <c r="X11" s="7"/>
      <c r="Y11" s="14"/>
      <c r="Z11" s="14"/>
      <c r="AA11" s="14"/>
      <c r="AB11" s="14"/>
      <c r="AC11" s="14"/>
      <c r="AD11" s="15"/>
      <c r="AE11" s="15"/>
      <c r="AF11" s="15"/>
      <c r="AG11" s="15"/>
    </row>
    <row r="12" spans="2:33" ht="30" customHeight="1">
      <c r="C12" s="12"/>
      <c r="D12" s="12"/>
      <c r="E12" s="12"/>
      <c r="F12" s="12"/>
      <c r="G12" s="12"/>
      <c r="H12" s="12"/>
      <c r="I12" s="68" t="s">
        <v>66</v>
      </c>
      <c r="J12" s="77">
        <v>18</v>
      </c>
      <c r="K12" s="77">
        <v>17</v>
      </c>
      <c r="L12" s="77">
        <v>16</v>
      </c>
      <c r="M12" s="77">
        <v>15</v>
      </c>
      <c r="N12" s="77">
        <v>14</v>
      </c>
      <c r="O12" s="13"/>
      <c r="P12" s="13"/>
      <c r="Q12" s="13"/>
      <c r="R12" s="13"/>
      <c r="S12" s="14"/>
      <c r="T12" s="14"/>
      <c r="U12" s="14"/>
      <c r="V12" s="14"/>
      <c r="W12" s="7"/>
      <c r="X12" s="7"/>
      <c r="Y12" s="14"/>
      <c r="Z12" s="14"/>
      <c r="AA12" s="14"/>
      <c r="AB12" s="14"/>
      <c r="AC12" s="14"/>
      <c r="AD12" s="15"/>
      <c r="AE12" s="15"/>
      <c r="AF12" s="15"/>
      <c r="AG12" s="15"/>
    </row>
    <row r="13" spans="2:33" ht="30" customHeight="1">
      <c r="C13" s="12"/>
      <c r="D13" s="12"/>
      <c r="E13" s="12"/>
      <c r="F13" s="12"/>
      <c r="G13" s="12"/>
      <c r="H13" s="12"/>
      <c r="I13" s="69" t="s">
        <v>28</v>
      </c>
      <c r="J13" s="89">
        <v>28</v>
      </c>
      <c r="K13" s="89">
        <v>27</v>
      </c>
      <c r="L13" s="89">
        <v>24</v>
      </c>
      <c r="M13" s="89">
        <v>20</v>
      </c>
      <c r="N13" s="89">
        <v>22</v>
      </c>
      <c r="O13" s="13"/>
      <c r="P13" s="13"/>
      <c r="Q13" s="13"/>
      <c r="R13" s="13"/>
      <c r="S13" s="14"/>
      <c r="T13" s="14"/>
      <c r="U13" s="14"/>
      <c r="V13" s="14"/>
      <c r="W13" s="7"/>
      <c r="X13" s="7"/>
      <c r="Y13" s="14"/>
      <c r="Z13" s="14"/>
      <c r="AA13" s="14"/>
      <c r="AB13" s="14"/>
      <c r="AC13" s="14"/>
      <c r="AD13" s="15"/>
      <c r="AE13" s="15"/>
      <c r="AF13" s="15"/>
      <c r="AG13" s="15"/>
    </row>
    <row r="14" spans="2:33" ht="30" customHeight="1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3"/>
      <c r="S14" s="14"/>
      <c r="T14" s="14"/>
      <c r="U14" s="14"/>
      <c r="V14" s="14"/>
      <c r="W14" s="7"/>
      <c r="X14" s="7"/>
      <c r="Y14" s="14"/>
      <c r="Z14" s="14"/>
      <c r="AA14" s="14"/>
      <c r="AB14" s="14"/>
      <c r="AC14" s="14"/>
      <c r="AD14" s="15"/>
      <c r="AE14" s="15"/>
      <c r="AF14" s="15"/>
      <c r="AG14" s="15"/>
    </row>
    <row r="15" spans="2:33" ht="30" customHeight="1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13"/>
      <c r="R15" s="13"/>
      <c r="S15" s="14"/>
      <c r="T15" s="14"/>
      <c r="U15" s="14"/>
      <c r="V15" s="14"/>
      <c r="W15" s="7"/>
      <c r="X15" s="7"/>
      <c r="Y15" s="14"/>
      <c r="Z15" s="14"/>
      <c r="AA15" s="14"/>
      <c r="AB15" s="14"/>
      <c r="AC15" s="14"/>
      <c r="AD15" s="15"/>
      <c r="AE15" s="15"/>
      <c r="AF15" s="15"/>
      <c r="AG15" s="15"/>
    </row>
    <row r="16" spans="2:33" ht="30" customHeight="1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3"/>
      <c r="P16" s="13"/>
      <c r="Q16" s="13"/>
      <c r="R16" s="13"/>
      <c r="S16" s="14"/>
      <c r="T16" s="14"/>
      <c r="U16" s="14"/>
      <c r="V16" s="14"/>
      <c r="W16" s="7"/>
      <c r="X16" s="7"/>
      <c r="Y16" s="14"/>
      <c r="Z16" s="14"/>
      <c r="AA16" s="14"/>
      <c r="AB16" s="14"/>
      <c r="AC16" s="14"/>
      <c r="AD16" s="15"/>
      <c r="AE16" s="15"/>
      <c r="AF16" s="15"/>
      <c r="AG16" s="15"/>
    </row>
    <row r="17" spans="1:17" ht="30" customHeight="1">
      <c r="D17" s="16"/>
    </row>
    <row r="19" spans="1:17" ht="30" customHeight="1">
      <c r="A19" s="88"/>
      <c r="B19" s="426" t="s">
        <v>361</v>
      </c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</row>
    <row r="21" spans="1:17" s="340" customFormat="1" ht="30" customHeight="1">
      <c r="B21" s="341" t="s">
        <v>335</v>
      </c>
      <c r="C21" s="341"/>
      <c r="D21" s="341"/>
      <c r="E21" s="341"/>
      <c r="F21" s="341"/>
      <c r="G21" s="341"/>
      <c r="K21" s="342"/>
      <c r="N21" s="341" t="s">
        <v>336</v>
      </c>
    </row>
    <row r="22" spans="1:17" ht="30" customHeight="1">
      <c r="B22" s="37"/>
    </row>
    <row r="23" spans="1:17" ht="50" customHeight="1">
      <c r="B23" s="367" t="s">
        <v>127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8"/>
      <c r="P23" s="38"/>
      <c r="Q23" s="31"/>
    </row>
    <row r="27" spans="1:17" ht="30" customHeight="1">
      <c r="A27" s="18"/>
    </row>
    <row r="28" spans="1:17" ht="30" customHeight="1">
      <c r="A28" s="24"/>
    </row>
    <row r="35" spans="1:3" ht="30" customHeight="1">
      <c r="A35" s="17"/>
      <c r="B35" s="17"/>
      <c r="C35" s="17"/>
    </row>
    <row r="36" spans="1:3" ht="30" customHeight="1">
      <c r="A36" s="17"/>
      <c r="B36" s="17"/>
      <c r="C36" s="17"/>
    </row>
    <row r="37" spans="1:3" ht="30" customHeight="1">
      <c r="B37" s="17"/>
      <c r="C37" s="17"/>
    </row>
    <row r="38" spans="1:3" ht="30" customHeight="1">
      <c r="B38" s="17"/>
      <c r="C38" s="17"/>
    </row>
    <row r="39" spans="1:3" ht="30" customHeight="1">
      <c r="B39" s="17"/>
      <c r="C39" s="17"/>
    </row>
    <row r="40" spans="1:3" ht="30" customHeight="1">
      <c r="A40" s="24"/>
      <c r="B40" s="17"/>
      <c r="C40" s="17"/>
    </row>
  </sheetData>
  <mergeCells count="7">
    <mergeCell ref="M2:N2"/>
    <mergeCell ref="B23:N23"/>
    <mergeCell ref="J8:N8"/>
    <mergeCell ref="I8:I9"/>
    <mergeCell ref="B5:N5"/>
    <mergeCell ref="B6:N6"/>
    <mergeCell ref="B19:N19"/>
  </mergeCells>
  <phoneticPr fontId="20" type="noConversion"/>
  <hyperlinks>
    <hyperlink ref="B23" location="Índice!A1" display="Volver al índice"/>
    <hyperlink ref="N21" location="G6.d!A1" display="Siguiente   "/>
    <hyperlink ref="B21" location="G6.b!A1" display="  Atrás "/>
    <hyperlink ref="K21" location="'7.a'!A1" display="'7.a'!A1"/>
  </hyperlinks>
  <pageMargins left="0.70000000000000007" right="0.70000000000000007" top="1.54" bottom="0.75000000000000011" header="0.6962992125984252" footer="0.30000000000000004"/>
  <pageSetup scale="47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2"/>
  <sheetViews>
    <sheetView showGridLines="0" workbookViewId="0"/>
  </sheetViews>
  <sheetFormatPr baseColWidth="10" defaultColWidth="12.83203125" defaultRowHeight="30" customHeight="1" x14ac:dyDescent="0"/>
  <cols>
    <col min="1" max="1" width="12.83203125" style="8"/>
    <col min="2" max="2" width="25.83203125" style="8" customWidth="1"/>
    <col min="3" max="3" width="17.1640625" style="8" customWidth="1"/>
    <col min="4" max="4" width="40.1640625" style="8" customWidth="1"/>
    <col min="5" max="5" width="27.5" style="8" customWidth="1"/>
    <col min="6" max="6" width="50.6640625" style="8" customWidth="1"/>
    <col min="7" max="7" width="36.6640625" style="8" customWidth="1"/>
    <col min="8" max="16384" width="12.83203125" style="8"/>
  </cols>
  <sheetData>
    <row r="1" spans="2:31" s="31" customFormat="1" ht="30.75" customHeight="1"/>
    <row r="2" spans="2:31" s="31" customFormat="1" ht="62" customHeight="1">
      <c r="D2" s="34"/>
      <c r="G2" s="33" t="s">
        <v>406</v>
      </c>
      <c r="H2" s="34"/>
      <c r="I2" s="34"/>
      <c r="N2" s="34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69"/>
      <c r="G5" s="369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0" t="s">
        <v>403</v>
      </c>
      <c r="C6" s="370"/>
      <c r="D6" s="370"/>
      <c r="E6" s="370"/>
      <c r="F6" s="370"/>
      <c r="G6" s="370"/>
      <c r="H6" s="332"/>
      <c r="I6" s="332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2:31" ht="30" customHeight="1">
      <c r="B7" s="17"/>
      <c r="C7" s="17"/>
      <c r="D7" s="17"/>
      <c r="E7" s="17"/>
      <c r="F7" s="17"/>
      <c r="G7" s="17"/>
    </row>
    <row r="8" spans="2:31" ht="60" customHeight="1">
      <c r="B8" s="45" t="s">
        <v>104</v>
      </c>
      <c r="C8" s="46" t="s">
        <v>112</v>
      </c>
      <c r="D8" s="45" t="s">
        <v>105</v>
      </c>
      <c r="E8" s="45" t="s">
        <v>18</v>
      </c>
      <c r="F8" s="45" t="s">
        <v>106</v>
      </c>
      <c r="G8" s="252" t="s">
        <v>20</v>
      </c>
    </row>
    <row r="9" spans="2:31" ht="30" customHeight="1">
      <c r="B9" s="41" t="s">
        <v>1</v>
      </c>
      <c r="C9" s="41" t="s">
        <v>113</v>
      </c>
      <c r="D9" s="231">
        <v>0.4</v>
      </c>
      <c r="E9" s="232">
        <v>0.6</v>
      </c>
      <c r="F9" s="231">
        <v>0.6</v>
      </c>
      <c r="G9" s="253">
        <f>SUM(D9:F9)</f>
        <v>1.6</v>
      </c>
    </row>
    <row r="10" spans="2:31" ht="30" customHeight="1">
      <c r="B10" s="42" t="s">
        <v>2</v>
      </c>
      <c r="C10" s="42" t="s">
        <v>114</v>
      </c>
      <c r="D10" s="233">
        <v>0.3</v>
      </c>
      <c r="E10" s="234">
        <v>0.7</v>
      </c>
      <c r="F10" s="233">
        <v>0.3</v>
      </c>
      <c r="G10" s="253">
        <f t="shared" ref="G10:G23" si="0">SUM(D10:F10)</f>
        <v>1.3</v>
      </c>
    </row>
    <row r="11" spans="2:31" ht="30" customHeight="1">
      <c r="B11" s="41" t="s">
        <v>3</v>
      </c>
      <c r="C11" s="41" t="s">
        <v>115</v>
      </c>
      <c r="D11" s="231">
        <v>1</v>
      </c>
      <c r="E11" s="232">
        <v>0.8</v>
      </c>
      <c r="F11" s="231">
        <v>0.2</v>
      </c>
      <c r="G11" s="253">
        <f t="shared" si="0"/>
        <v>2</v>
      </c>
    </row>
    <row r="12" spans="2:31" ht="30" customHeight="1">
      <c r="B12" s="42" t="s">
        <v>4</v>
      </c>
      <c r="C12" s="42" t="s">
        <v>116</v>
      </c>
      <c r="D12" s="233">
        <v>0.4</v>
      </c>
      <c r="E12" s="234">
        <v>0.9</v>
      </c>
      <c r="F12" s="233">
        <v>0.3</v>
      </c>
      <c r="G12" s="253">
        <f t="shared" si="0"/>
        <v>1.6</v>
      </c>
    </row>
    <row r="13" spans="2:31" ht="30" customHeight="1">
      <c r="B13" s="41" t="s">
        <v>5</v>
      </c>
      <c r="C13" s="41" t="s">
        <v>117</v>
      </c>
      <c r="D13" s="231">
        <v>0.6</v>
      </c>
      <c r="E13" s="232">
        <v>1.3</v>
      </c>
      <c r="F13" s="231">
        <v>0.6</v>
      </c>
      <c r="G13" s="253">
        <f t="shared" si="0"/>
        <v>2.5</v>
      </c>
    </row>
    <row r="14" spans="2:31" ht="30" customHeight="1">
      <c r="B14" s="42" t="s">
        <v>6</v>
      </c>
      <c r="C14" s="42" t="s">
        <v>113</v>
      </c>
      <c r="D14" s="233">
        <v>0.6</v>
      </c>
      <c r="E14" s="234">
        <v>0.5</v>
      </c>
      <c r="F14" s="233">
        <v>0.7</v>
      </c>
      <c r="G14" s="253">
        <f t="shared" si="0"/>
        <v>1.8</v>
      </c>
    </row>
    <row r="15" spans="2:31" ht="30" customHeight="1">
      <c r="B15" s="41" t="s">
        <v>7</v>
      </c>
      <c r="C15" s="41" t="s">
        <v>117</v>
      </c>
      <c r="D15" s="231">
        <v>0.7</v>
      </c>
      <c r="E15" s="232">
        <v>0.7</v>
      </c>
      <c r="F15" s="231">
        <v>0.8</v>
      </c>
      <c r="G15" s="253">
        <f t="shared" si="0"/>
        <v>2.2000000000000002</v>
      </c>
    </row>
    <row r="16" spans="2:31" ht="30" customHeight="1">
      <c r="B16" s="42" t="s">
        <v>8</v>
      </c>
      <c r="C16" s="42" t="s">
        <v>117</v>
      </c>
      <c r="D16" s="233">
        <v>0.7</v>
      </c>
      <c r="E16" s="234">
        <v>0.6</v>
      </c>
      <c r="F16" s="233">
        <v>0.6</v>
      </c>
      <c r="G16" s="253">
        <f t="shared" si="0"/>
        <v>1.9</v>
      </c>
    </row>
    <row r="17" spans="1:19" ht="30" customHeight="1">
      <c r="B17" s="41" t="s">
        <v>9</v>
      </c>
      <c r="C17" s="41" t="s">
        <v>118</v>
      </c>
      <c r="D17" s="231">
        <v>0.4</v>
      </c>
      <c r="E17" s="232">
        <v>1</v>
      </c>
      <c r="F17" s="231">
        <v>0.5</v>
      </c>
      <c r="G17" s="253">
        <f t="shared" si="0"/>
        <v>1.9</v>
      </c>
    </row>
    <row r="18" spans="1:19" ht="30" customHeight="1">
      <c r="B18" s="42" t="s">
        <v>10</v>
      </c>
      <c r="C18" s="42" t="s">
        <v>119</v>
      </c>
      <c r="D18" s="233">
        <v>0.3</v>
      </c>
      <c r="E18" s="234">
        <v>0.8</v>
      </c>
      <c r="F18" s="233">
        <v>0.4</v>
      </c>
      <c r="G18" s="253">
        <f t="shared" si="0"/>
        <v>1.5</v>
      </c>
    </row>
    <row r="19" spans="1:19" ht="30" customHeight="1">
      <c r="B19" s="41" t="s">
        <v>11</v>
      </c>
      <c r="C19" s="41" t="s">
        <v>113</v>
      </c>
      <c r="D19" s="231">
        <v>0.5</v>
      </c>
      <c r="E19" s="232">
        <v>0.7</v>
      </c>
      <c r="F19" s="231">
        <v>0.4</v>
      </c>
      <c r="G19" s="253">
        <f t="shared" si="0"/>
        <v>1.6</v>
      </c>
    </row>
    <row r="20" spans="1:19" ht="30" customHeight="1">
      <c r="B20" s="42" t="s">
        <v>12</v>
      </c>
      <c r="C20" s="42" t="s">
        <v>113</v>
      </c>
      <c r="D20" s="233">
        <v>0.4</v>
      </c>
      <c r="E20" s="234">
        <v>0.8</v>
      </c>
      <c r="F20" s="233">
        <v>0.7</v>
      </c>
      <c r="G20" s="253">
        <f t="shared" si="0"/>
        <v>1.9000000000000001</v>
      </c>
    </row>
    <row r="21" spans="1:19" ht="30" customHeight="1">
      <c r="B21" s="41" t="s">
        <v>13</v>
      </c>
      <c r="C21" s="41" t="s">
        <v>120</v>
      </c>
      <c r="D21" s="231">
        <v>0.3</v>
      </c>
      <c r="E21" s="232">
        <v>0.5</v>
      </c>
      <c r="F21" s="231">
        <v>0.4</v>
      </c>
      <c r="G21" s="253">
        <f t="shared" si="0"/>
        <v>1.2000000000000002</v>
      </c>
    </row>
    <row r="22" spans="1:19" ht="30" customHeight="1">
      <c r="B22" s="42" t="s">
        <v>14</v>
      </c>
      <c r="C22" s="42" t="s">
        <v>121</v>
      </c>
      <c r="D22" s="233">
        <v>0.8</v>
      </c>
      <c r="E22" s="234">
        <v>1.1000000000000001</v>
      </c>
      <c r="F22" s="233">
        <v>1.1000000000000001</v>
      </c>
      <c r="G22" s="253">
        <f t="shared" si="0"/>
        <v>3</v>
      </c>
    </row>
    <row r="23" spans="1:19" ht="30" customHeight="1">
      <c r="B23" s="41" t="s">
        <v>15</v>
      </c>
      <c r="C23" s="41" t="s">
        <v>113</v>
      </c>
      <c r="D23" s="231">
        <v>0.6</v>
      </c>
      <c r="E23" s="232">
        <v>0.6</v>
      </c>
      <c r="F23" s="231">
        <v>0.7</v>
      </c>
      <c r="G23" s="253">
        <f t="shared" si="0"/>
        <v>1.9</v>
      </c>
    </row>
    <row r="24" spans="1:19" ht="30" customHeight="1">
      <c r="B24" s="368" t="s">
        <v>67</v>
      </c>
      <c r="C24" s="368"/>
      <c r="D24" s="245">
        <f>+AVERAGE(D9:D23)</f>
        <v>0.53333333333333333</v>
      </c>
      <c r="E24" s="246">
        <f>+AVERAGE(E9:E23)</f>
        <v>0.77333333333333332</v>
      </c>
      <c r="F24" s="245">
        <f>+AVERAGE(F9:F23)</f>
        <v>0.55333333333333334</v>
      </c>
      <c r="G24" s="245">
        <f>+AVERAGE(G9:G23)</f>
        <v>1.8599999999999999</v>
      </c>
    </row>
    <row r="25" spans="1:19" ht="30" customHeight="1">
      <c r="C25" s="17"/>
      <c r="D25" s="17"/>
      <c r="E25" s="17"/>
      <c r="F25" s="17"/>
      <c r="G25" s="17"/>
    </row>
    <row r="26" spans="1:19" ht="25" customHeight="1">
      <c r="B26" s="371" t="s">
        <v>346</v>
      </c>
      <c r="C26" s="371"/>
      <c r="D26" s="371"/>
      <c r="E26" s="371"/>
      <c r="F26" s="371"/>
      <c r="G26" s="371"/>
    </row>
    <row r="27" spans="1:19" ht="30" customHeight="1">
      <c r="A27" s="23"/>
      <c r="C27" s="17"/>
      <c r="D27" s="17"/>
      <c r="E27" s="17"/>
      <c r="F27" s="17"/>
      <c r="G27" s="17"/>
    </row>
    <row r="28" spans="1:19" s="340" customFormat="1" ht="30" customHeight="1">
      <c r="B28" s="341" t="s">
        <v>332</v>
      </c>
      <c r="D28" s="341"/>
      <c r="E28" s="341"/>
      <c r="F28" s="341"/>
      <c r="G28" s="348" t="s">
        <v>336</v>
      </c>
      <c r="I28" s="342"/>
    </row>
    <row r="29" spans="1:19" ht="30" customHeight="1">
      <c r="B29" s="37"/>
    </row>
    <row r="30" spans="1:19" ht="50" customHeight="1">
      <c r="B30" s="367" t="s">
        <v>127</v>
      </c>
      <c r="C30" s="367"/>
      <c r="D30" s="367"/>
      <c r="E30" s="367"/>
      <c r="F30" s="367"/>
      <c r="G30" s="3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1"/>
    </row>
    <row r="31" spans="1:19" ht="30" customHeight="1">
      <c r="A31" s="24"/>
      <c r="B31" s="17"/>
      <c r="C31" s="17"/>
      <c r="D31" s="17"/>
      <c r="E31" s="17"/>
      <c r="F31" s="17"/>
      <c r="G31" s="17"/>
    </row>
    <row r="32" spans="1:19" ht="30" customHeight="1">
      <c r="B32" s="17"/>
      <c r="C32" s="17"/>
      <c r="D32" s="17"/>
      <c r="E32" s="17"/>
      <c r="F32" s="17"/>
      <c r="G32" s="17"/>
    </row>
  </sheetData>
  <mergeCells count="5">
    <mergeCell ref="B24:C24"/>
    <mergeCell ref="B26:G26"/>
    <mergeCell ref="B5:G5"/>
    <mergeCell ref="B6:G6"/>
    <mergeCell ref="B30:G30"/>
  </mergeCells>
  <phoneticPr fontId="20" type="noConversion"/>
  <hyperlinks>
    <hyperlink ref="B30" location="Índice!A1" display="Volver al índice"/>
    <hyperlink ref="G28" location="'4'!A1" display="Siguiente   "/>
    <hyperlink ref="B28" location="'2'!A1" display="  Atrás "/>
    <hyperlink ref="I28" location="'12.b'!A1" display="'12.b'!A1"/>
  </hyperlinks>
  <pageMargins left="0.70000000000000007" right="0.70000000000000007" top="1.54" bottom="0.75000000000000011" header="0.6962992125984252" footer="0.30000000000000004"/>
  <pageSetup scale="51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9"/>
  <sheetViews>
    <sheetView showGridLines="0" workbookViewId="0"/>
  </sheetViews>
  <sheetFormatPr baseColWidth="10" defaultColWidth="13" defaultRowHeight="30" customHeight="1" x14ac:dyDescent="0"/>
  <cols>
    <col min="1" max="8" width="13" style="8"/>
    <col min="9" max="9" width="22.83203125" style="8" customWidth="1"/>
    <col min="10" max="10" width="15.83203125" style="8" customWidth="1"/>
    <col min="11" max="11" width="21.1640625" style="8" customWidth="1"/>
    <col min="12" max="16384" width="13" style="8"/>
  </cols>
  <sheetData>
    <row r="1" spans="1:34" s="31" customFormat="1" ht="30.75" customHeight="1"/>
    <row r="2" spans="1:34" s="31" customFormat="1" ht="62" customHeight="1">
      <c r="D2" s="32"/>
      <c r="F2" s="33"/>
      <c r="H2" s="34"/>
      <c r="J2" s="355" t="s">
        <v>406</v>
      </c>
      <c r="K2" s="355"/>
      <c r="M2" s="34"/>
    </row>
    <row r="3" spans="1:34" s="31" customFormat="1" ht="30.75" customHeight="1">
      <c r="C3" s="35"/>
      <c r="D3" s="35"/>
      <c r="E3" s="35"/>
      <c r="J3" s="36"/>
      <c r="K3" s="36"/>
      <c r="L3" s="36"/>
      <c r="M3" s="36"/>
    </row>
    <row r="4" spans="1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1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31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1:34" s="337" customFormat="1" ht="30" customHeight="1">
      <c r="B6" s="370" t="s">
        <v>358</v>
      </c>
      <c r="C6" s="370"/>
      <c r="D6" s="370"/>
      <c r="E6" s="370"/>
      <c r="F6" s="370"/>
      <c r="G6" s="370"/>
      <c r="H6" s="370"/>
      <c r="I6" s="370"/>
      <c r="J6" s="370"/>
      <c r="K6" s="370"/>
      <c r="L6" s="332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7" spans="1:34" ht="30" customHeight="1">
      <c r="A7" s="18"/>
      <c r="B7" s="17"/>
      <c r="C7" s="17"/>
      <c r="D7" s="17"/>
      <c r="E7" s="17"/>
    </row>
    <row r="8" spans="1:34" ht="30" customHeight="1">
      <c r="A8" s="17"/>
      <c r="E8" s="17"/>
      <c r="I8" s="399" t="s">
        <v>136</v>
      </c>
      <c r="J8" s="399" t="s">
        <v>67</v>
      </c>
      <c r="K8" s="399"/>
    </row>
    <row r="9" spans="1:34" ht="30" customHeight="1">
      <c r="A9" s="17"/>
      <c r="E9" s="17"/>
      <c r="I9" s="399"/>
      <c r="J9" s="44" t="s">
        <v>183</v>
      </c>
      <c r="K9" s="44" t="s">
        <v>169</v>
      </c>
    </row>
    <row r="10" spans="1:34" ht="30" customHeight="1">
      <c r="A10" s="17"/>
      <c r="E10" s="17"/>
      <c r="I10" s="52" t="s">
        <v>137</v>
      </c>
      <c r="J10" s="87">
        <v>13.13</v>
      </c>
      <c r="K10" s="87">
        <v>52.92</v>
      </c>
    </row>
    <row r="11" spans="1:34" ht="30" customHeight="1">
      <c r="A11" s="17"/>
      <c r="E11" s="17"/>
      <c r="I11" s="64" t="s">
        <v>138</v>
      </c>
      <c r="J11" s="71">
        <v>10.23</v>
      </c>
      <c r="K11" s="71">
        <v>51.66</v>
      </c>
    </row>
    <row r="12" spans="1:34" ht="30" customHeight="1">
      <c r="A12" s="17"/>
      <c r="E12" s="17"/>
      <c r="I12" s="52" t="s">
        <v>139</v>
      </c>
      <c r="J12" s="87">
        <v>8.43</v>
      </c>
      <c r="K12" s="87">
        <v>45.24</v>
      </c>
    </row>
    <row r="13" spans="1:34" ht="30" customHeight="1">
      <c r="A13" s="17"/>
      <c r="E13" s="17"/>
      <c r="I13" s="64" t="s">
        <v>140</v>
      </c>
      <c r="J13" s="71">
        <v>7.75</v>
      </c>
      <c r="K13" s="71">
        <v>41.48</v>
      </c>
    </row>
    <row r="14" spans="1:34" ht="30" customHeight="1">
      <c r="A14" s="17"/>
      <c r="E14" s="17"/>
      <c r="I14" s="52" t="s">
        <v>141</v>
      </c>
      <c r="J14" s="87">
        <v>8.01</v>
      </c>
      <c r="K14" s="87">
        <v>45.44</v>
      </c>
    </row>
    <row r="15" spans="1:34" ht="30" customHeight="1">
      <c r="A15" s="17"/>
      <c r="E15" s="17"/>
      <c r="I15" s="64" t="s">
        <v>142</v>
      </c>
      <c r="J15" s="71">
        <v>6.98</v>
      </c>
      <c r="K15" s="71">
        <v>38.130000000000003</v>
      </c>
    </row>
    <row r="16" spans="1:34" ht="30" customHeight="1">
      <c r="A16" s="17"/>
      <c r="B16" s="66"/>
      <c r="C16" s="66"/>
      <c r="D16" s="66"/>
      <c r="E16" s="17"/>
    </row>
    <row r="17" spans="1:17" ht="30" customHeight="1">
      <c r="A17" s="17"/>
      <c r="B17" s="66"/>
      <c r="C17" s="66"/>
      <c r="D17" s="66"/>
      <c r="E17" s="17"/>
    </row>
    <row r="18" spans="1:17" ht="30" customHeight="1">
      <c r="A18" s="17"/>
      <c r="B18" s="426" t="s">
        <v>359</v>
      </c>
      <c r="C18" s="426"/>
      <c r="D18" s="426"/>
      <c r="E18" s="426"/>
      <c r="F18" s="426"/>
      <c r="G18" s="426"/>
      <c r="H18" s="426"/>
      <c r="I18" s="426"/>
      <c r="J18" s="426"/>
      <c r="K18" s="426"/>
    </row>
    <row r="19" spans="1:17" ht="30" customHeight="1">
      <c r="A19" s="17"/>
      <c r="B19" s="17"/>
      <c r="C19" s="17"/>
      <c r="D19" s="17"/>
      <c r="E19" s="17"/>
    </row>
    <row r="20" spans="1:17" s="340" customFormat="1" ht="30" customHeight="1">
      <c r="B20" s="341" t="s">
        <v>335</v>
      </c>
      <c r="C20" s="341"/>
      <c r="D20" s="341"/>
      <c r="E20" s="341"/>
      <c r="F20" s="341"/>
      <c r="G20" s="341"/>
      <c r="K20" s="341" t="s">
        <v>336</v>
      </c>
    </row>
    <row r="21" spans="1:17" ht="30" customHeight="1">
      <c r="B21" s="37"/>
    </row>
    <row r="22" spans="1:17" ht="50" customHeight="1">
      <c r="B22" s="367" t="s">
        <v>127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8"/>
      <c r="M22" s="38"/>
      <c r="N22" s="38"/>
      <c r="O22" s="38"/>
      <c r="P22" s="38"/>
      <c r="Q22" s="31"/>
    </row>
    <row r="23" spans="1:17" ht="30" customHeight="1">
      <c r="B23" s="17"/>
      <c r="C23" s="17"/>
      <c r="D23" s="17"/>
      <c r="E23" s="17"/>
    </row>
    <row r="24" spans="1:17" ht="30" customHeight="1">
      <c r="B24" s="17"/>
      <c r="C24" s="17"/>
      <c r="D24" s="17"/>
      <c r="E24" s="17"/>
    </row>
    <row r="25" spans="1:17" ht="30" customHeight="1">
      <c r="B25" s="17"/>
      <c r="C25" s="17"/>
    </row>
    <row r="26" spans="1:17" ht="30" customHeight="1">
      <c r="B26" s="17"/>
      <c r="C26" s="17"/>
    </row>
    <row r="27" spans="1:17" ht="30" customHeight="1">
      <c r="B27" s="17"/>
      <c r="C27" s="17"/>
    </row>
    <row r="28" spans="1:17" ht="30" customHeight="1">
      <c r="A28" s="18"/>
      <c r="B28" s="17"/>
      <c r="C28" s="17"/>
    </row>
    <row r="29" spans="1:17" ht="30" customHeight="1">
      <c r="A29" s="24"/>
    </row>
  </sheetData>
  <mergeCells count="7">
    <mergeCell ref="J2:K2"/>
    <mergeCell ref="B22:K22"/>
    <mergeCell ref="I8:I9"/>
    <mergeCell ref="J8:K8"/>
    <mergeCell ref="B5:K5"/>
    <mergeCell ref="B6:K6"/>
    <mergeCell ref="B18:K18"/>
  </mergeCells>
  <phoneticPr fontId="20" type="noConversion"/>
  <hyperlinks>
    <hyperlink ref="B22" location="Índice!A1" display="Volver al índice"/>
    <hyperlink ref="K20" location="G6.e!A1" display="Siguiente   "/>
    <hyperlink ref="B20" location="G6.c!A1" display="  Atrás "/>
  </hyperlinks>
  <pageMargins left="0.70000000000000007" right="0.70000000000000007" top="1.54" bottom="0.75000000000000011" header="0.6962992125984252" footer="0.30000000000000004"/>
  <pageSetup scale="6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30"/>
  <sheetViews>
    <sheetView showGridLines="0" workbookViewId="0"/>
  </sheetViews>
  <sheetFormatPr baseColWidth="10" defaultColWidth="12.83203125" defaultRowHeight="30" customHeight="1" x14ac:dyDescent="0"/>
  <cols>
    <col min="1" max="9" width="12.83203125" style="58"/>
    <col min="10" max="10" width="23.83203125" style="58" customWidth="1"/>
    <col min="11" max="11" width="21.1640625" style="58" customWidth="1"/>
    <col min="12" max="12" width="16.5" style="58" customWidth="1"/>
    <col min="13" max="13" width="14.6640625" style="58" customWidth="1"/>
    <col min="14" max="14" width="15.6640625" style="58" customWidth="1"/>
    <col min="15" max="15" width="15.5" style="58" customWidth="1"/>
    <col min="16" max="16" width="22.33203125" style="58" customWidth="1"/>
    <col min="17" max="16384" width="12.83203125" style="58"/>
  </cols>
  <sheetData>
    <row r="1" spans="2:33" s="31" customFormat="1" ht="30.75" customHeight="1"/>
    <row r="2" spans="2:33" s="31" customFormat="1" ht="62" customHeight="1">
      <c r="D2" s="32"/>
      <c r="F2" s="33"/>
      <c r="H2" s="34"/>
      <c r="O2" s="355" t="s">
        <v>406</v>
      </c>
      <c r="P2" s="355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356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2:33" ht="30" customHeight="1">
      <c r="B7" s="57"/>
    </row>
    <row r="8" spans="2:33" ht="30" customHeight="1">
      <c r="B8" s="57"/>
      <c r="J8" s="399" t="s">
        <v>136</v>
      </c>
      <c r="K8" s="399" t="s">
        <v>42</v>
      </c>
      <c r="L8" s="399"/>
      <c r="M8" s="399"/>
      <c r="N8" s="399"/>
      <c r="O8" s="399"/>
      <c r="P8" s="399"/>
    </row>
    <row r="9" spans="2:33" ht="30" customHeight="1">
      <c r="B9" s="57"/>
      <c r="J9" s="399"/>
      <c r="K9" s="44" t="s">
        <v>137</v>
      </c>
      <c r="L9" s="44" t="s">
        <v>138</v>
      </c>
      <c r="M9" s="44" t="s">
        <v>139</v>
      </c>
      <c r="N9" s="44" t="s">
        <v>140</v>
      </c>
      <c r="O9" s="44" t="s">
        <v>141</v>
      </c>
      <c r="P9" s="44" t="s">
        <v>142</v>
      </c>
    </row>
    <row r="10" spans="2:33" ht="30" customHeight="1">
      <c r="B10" s="57"/>
      <c r="J10" s="68" t="s">
        <v>43</v>
      </c>
      <c r="K10" s="67">
        <v>24.1</v>
      </c>
      <c r="L10" s="67">
        <v>18.600000000000001</v>
      </c>
      <c r="M10" s="67">
        <v>14.3</v>
      </c>
      <c r="N10" s="67">
        <v>8.8000000000000007</v>
      </c>
      <c r="O10" s="67">
        <v>4.4000000000000004</v>
      </c>
      <c r="P10" s="67">
        <v>6.4</v>
      </c>
    </row>
    <row r="11" spans="2:33" ht="30" customHeight="1">
      <c r="B11" s="57"/>
      <c r="J11" s="69" t="s">
        <v>44</v>
      </c>
      <c r="K11" s="70">
        <v>4.0999999999999996</v>
      </c>
      <c r="L11" s="70">
        <v>4</v>
      </c>
      <c r="M11" s="70">
        <v>2.5</v>
      </c>
      <c r="N11" s="70">
        <v>0.5</v>
      </c>
      <c r="O11" s="70">
        <v>0.6</v>
      </c>
      <c r="P11" s="70">
        <v>0.4</v>
      </c>
    </row>
    <row r="12" spans="2:33" ht="30" customHeight="1">
      <c r="B12" s="57"/>
      <c r="J12" s="68" t="s">
        <v>45</v>
      </c>
      <c r="K12" s="67">
        <v>64.2</v>
      </c>
      <c r="L12" s="67">
        <v>67.599999999999994</v>
      </c>
      <c r="M12" s="67">
        <v>61.3</v>
      </c>
      <c r="N12" s="67">
        <v>42.9</v>
      </c>
      <c r="O12" s="67">
        <v>30.2</v>
      </c>
      <c r="P12" s="67">
        <v>16.5</v>
      </c>
    </row>
    <row r="13" spans="2:33" ht="30" customHeight="1">
      <c r="B13" s="57"/>
      <c r="J13" s="69" t="s">
        <v>46</v>
      </c>
      <c r="K13" s="70">
        <v>1.7</v>
      </c>
      <c r="L13" s="70">
        <v>3.4</v>
      </c>
      <c r="M13" s="70">
        <v>11.4</v>
      </c>
      <c r="N13" s="70">
        <v>29.3</v>
      </c>
      <c r="O13" s="70">
        <v>41.7</v>
      </c>
      <c r="P13" s="70">
        <v>59.3</v>
      </c>
    </row>
    <row r="14" spans="2:33" ht="30" customHeight="1">
      <c r="B14" s="57"/>
      <c r="J14" s="68" t="s">
        <v>21</v>
      </c>
      <c r="K14" s="67">
        <v>0.5</v>
      </c>
      <c r="L14" s="67">
        <v>0.9</v>
      </c>
      <c r="M14" s="67">
        <v>0.7</v>
      </c>
      <c r="N14" s="67">
        <v>0.3</v>
      </c>
      <c r="O14" s="67">
        <v>0</v>
      </c>
      <c r="P14" s="67">
        <v>0.1</v>
      </c>
    </row>
    <row r="15" spans="2:33" ht="30" customHeight="1">
      <c r="B15" s="57"/>
      <c r="C15" s="57"/>
      <c r="D15" s="57"/>
      <c r="E15" s="57"/>
      <c r="F15" s="57"/>
      <c r="G15" s="57"/>
      <c r="H15" s="57"/>
      <c r="J15" s="69" t="s">
        <v>47</v>
      </c>
      <c r="K15" s="70">
        <v>0.6</v>
      </c>
      <c r="L15" s="70">
        <v>1.2</v>
      </c>
      <c r="M15" s="70">
        <v>3.1</v>
      </c>
      <c r="N15" s="70">
        <v>7.6</v>
      </c>
      <c r="O15" s="70">
        <v>9.1999999999999993</v>
      </c>
      <c r="P15" s="70">
        <v>6.2</v>
      </c>
    </row>
    <row r="16" spans="2:33" ht="30" customHeight="1">
      <c r="B16" s="57"/>
      <c r="C16" s="57"/>
      <c r="D16" s="57"/>
      <c r="E16" s="57"/>
      <c r="F16" s="57"/>
      <c r="G16" s="57"/>
      <c r="H16" s="57"/>
      <c r="J16" s="68" t="s">
        <v>48</v>
      </c>
      <c r="K16" s="67">
        <v>4.8</v>
      </c>
      <c r="L16" s="67">
        <v>4.3</v>
      </c>
      <c r="M16" s="67">
        <v>6.7</v>
      </c>
      <c r="N16" s="67">
        <v>10.6</v>
      </c>
      <c r="O16" s="67">
        <v>13.9</v>
      </c>
      <c r="P16" s="67">
        <v>11.1</v>
      </c>
    </row>
    <row r="17" spans="2:17" ht="30" customHeight="1">
      <c r="B17" s="57"/>
      <c r="C17" s="57"/>
      <c r="D17" s="57"/>
      <c r="E17" s="57"/>
      <c r="F17" s="57"/>
      <c r="G17" s="57"/>
      <c r="H17" s="57"/>
    </row>
    <row r="18" spans="2:17" ht="30" customHeight="1">
      <c r="B18" s="57"/>
      <c r="C18" s="57"/>
      <c r="D18" s="57"/>
      <c r="E18" s="57"/>
      <c r="F18" s="57"/>
      <c r="G18" s="57"/>
      <c r="H18" s="57"/>
    </row>
    <row r="19" spans="2:17" ht="30" customHeight="1">
      <c r="B19" s="371" t="s">
        <v>357</v>
      </c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</row>
    <row r="20" spans="2:17" ht="30" customHeight="1">
      <c r="C20" s="57"/>
      <c r="D20" s="57"/>
      <c r="E20" s="57"/>
      <c r="F20" s="57"/>
      <c r="G20" s="57"/>
      <c r="H20" s="57"/>
    </row>
    <row r="21" spans="2:17" s="340" customFormat="1" ht="30" customHeight="1">
      <c r="B21" s="341" t="s">
        <v>332</v>
      </c>
      <c r="C21" s="341"/>
      <c r="D21" s="341"/>
      <c r="E21" s="341"/>
      <c r="F21" s="341"/>
      <c r="G21" s="341"/>
      <c r="K21" s="342"/>
      <c r="P21" s="344" t="s">
        <v>336</v>
      </c>
    </row>
    <row r="22" spans="2:17" s="8" customFormat="1" ht="30" customHeight="1">
      <c r="B22" s="37"/>
    </row>
    <row r="23" spans="2:17" s="8" customFormat="1" ht="50" customHeight="1">
      <c r="B23" s="367" t="s">
        <v>127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1"/>
    </row>
    <row r="24" spans="2:17" ht="30" customHeight="1">
      <c r="C24" s="57"/>
      <c r="D24" s="57"/>
      <c r="E24" s="57"/>
      <c r="F24" s="57"/>
      <c r="G24" s="57"/>
      <c r="H24" s="57"/>
    </row>
    <row r="25" spans="2:17" ht="30" customHeight="1">
      <c r="C25" s="57"/>
      <c r="D25" s="57"/>
      <c r="E25" s="57"/>
      <c r="F25" s="57"/>
      <c r="G25" s="57"/>
      <c r="H25" s="57"/>
    </row>
    <row r="26" spans="2:17" ht="30" customHeight="1">
      <c r="B26" s="57"/>
      <c r="C26" s="57"/>
      <c r="D26" s="57"/>
      <c r="E26" s="57"/>
      <c r="F26" s="57"/>
      <c r="G26" s="57"/>
      <c r="H26" s="57"/>
    </row>
    <row r="27" spans="2:17" ht="30" customHeight="1">
      <c r="B27" s="57"/>
      <c r="C27" s="57"/>
      <c r="D27" s="57"/>
      <c r="E27" s="57"/>
      <c r="F27" s="57"/>
      <c r="G27" s="57"/>
      <c r="H27" s="57"/>
    </row>
    <row r="28" spans="2:17" ht="30" customHeight="1">
      <c r="C28" s="57"/>
      <c r="D28" s="57"/>
      <c r="E28" s="57"/>
      <c r="F28" s="57"/>
      <c r="G28" s="57"/>
      <c r="H28" s="57"/>
    </row>
    <row r="29" spans="2:17" ht="30" customHeight="1">
      <c r="B29" s="86"/>
    </row>
    <row r="30" spans="2:17" ht="30" customHeight="1">
      <c r="B30" s="24"/>
    </row>
  </sheetData>
  <mergeCells count="7">
    <mergeCell ref="O2:P2"/>
    <mergeCell ref="B23:P23"/>
    <mergeCell ref="K8:P8"/>
    <mergeCell ref="J8:J9"/>
    <mergeCell ref="B5:P5"/>
    <mergeCell ref="B6:P6"/>
    <mergeCell ref="B19:P19"/>
  </mergeCells>
  <phoneticPr fontId="20" type="noConversion"/>
  <hyperlinks>
    <hyperlink ref="B23" location="Índice!A1" display="Volver al índice"/>
    <hyperlink ref="P21" location="G6.f!A1" display="Siguiente   "/>
    <hyperlink ref="B21" location="G6.d!A1" display="  Atrás "/>
    <hyperlink ref="K21" location="'7.a'!A1" display="'7.a'!A1"/>
  </hyperlinks>
  <pageMargins left="0.70000000000000007" right="0.70000000000000007" top="1.54" bottom="0.75000000000000011" header="0.6962992125984252" footer="0.30000000000000004"/>
  <pageSetup scale="4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7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8.83203125" style="8" customWidth="1"/>
    <col min="10" max="10" width="19" style="8" customWidth="1"/>
    <col min="11" max="11" width="17.6640625" style="8" customWidth="1"/>
    <col min="12" max="12" width="19" style="8" customWidth="1"/>
    <col min="13" max="13" width="19.5" style="8" customWidth="1"/>
    <col min="14" max="16384" width="12.83203125" style="8"/>
  </cols>
  <sheetData>
    <row r="1" spans="1:32" s="31" customFormat="1" ht="30.75" customHeight="1"/>
    <row r="2" spans="1:32" s="31" customFormat="1" ht="62" customHeight="1">
      <c r="D2" s="32"/>
      <c r="F2" s="33"/>
      <c r="H2" s="34"/>
      <c r="L2" s="355" t="s">
        <v>406</v>
      </c>
      <c r="M2" s="355"/>
    </row>
    <row r="3" spans="1:32" s="31" customFormat="1" ht="30.75" customHeight="1">
      <c r="C3" s="35"/>
      <c r="D3" s="35"/>
      <c r="E3" s="35"/>
      <c r="J3" s="36"/>
      <c r="K3" s="36"/>
      <c r="L3" s="36"/>
      <c r="M3" s="36"/>
    </row>
    <row r="4" spans="1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32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34"/>
      <c r="O5" s="334"/>
      <c r="P5" s="334"/>
      <c r="Q5" s="334"/>
      <c r="R5" s="334"/>
      <c r="S5" s="334"/>
      <c r="T5" s="334"/>
      <c r="U5" s="334"/>
      <c r="V5" s="335"/>
      <c r="W5" s="335"/>
      <c r="X5" s="334"/>
      <c r="Y5" s="334"/>
      <c r="Z5" s="334"/>
      <c r="AA5" s="334"/>
      <c r="AB5" s="334"/>
      <c r="AC5" s="336"/>
      <c r="AD5" s="336"/>
      <c r="AE5" s="336"/>
    </row>
    <row r="6" spans="1:32" s="337" customFormat="1" ht="30" customHeight="1">
      <c r="B6" s="370" t="s">
        <v>354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32"/>
      <c r="O6" s="332"/>
      <c r="P6" s="332"/>
      <c r="Q6" s="332"/>
      <c r="R6" s="338"/>
      <c r="S6" s="338"/>
      <c r="T6" s="338"/>
      <c r="U6" s="338"/>
      <c r="V6" s="335"/>
      <c r="W6" s="335"/>
      <c r="X6" s="338"/>
      <c r="Y6" s="338"/>
      <c r="Z6" s="338"/>
      <c r="AA6" s="338"/>
      <c r="AB6" s="338"/>
      <c r="AC6" s="339"/>
      <c r="AD6" s="339"/>
      <c r="AE6" s="339"/>
      <c r="AF6" s="339"/>
    </row>
    <row r="8" spans="1:32" ht="50" customHeight="1">
      <c r="A8" s="16"/>
      <c r="I8" s="44" t="s">
        <v>143</v>
      </c>
      <c r="J8" s="44" t="s">
        <v>145</v>
      </c>
      <c r="K8" s="44" t="s">
        <v>146</v>
      </c>
      <c r="L8" s="44" t="s">
        <v>147</v>
      </c>
      <c r="M8" s="44" t="s">
        <v>148</v>
      </c>
    </row>
    <row r="9" spans="1:32" ht="30" customHeight="1">
      <c r="I9" s="68" t="s">
        <v>294</v>
      </c>
      <c r="J9" s="85">
        <v>46</v>
      </c>
      <c r="K9" s="85">
        <v>33</v>
      </c>
      <c r="L9" s="85">
        <v>54</v>
      </c>
      <c r="M9" s="76">
        <v>33</v>
      </c>
    </row>
    <row r="10" spans="1:32" ht="30" customHeight="1">
      <c r="I10" s="69" t="s">
        <v>295</v>
      </c>
      <c r="J10" s="78">
        <v>29</v>
      </c>
      <c r="K10" s="78">
        <v>32</v>
      </c>
      <c r="L10" s="78">
        <v>16</v>
      </c>
      <c r="M10" s="78">
        <v>22</v>
      </c>
    </row>
    <row r="11" spans="1:32" ht="30" customHeight="1">
      <c r="I11" s="68" t="s">
        <v>296</v>
      </c>
      <c r="J11" s="76">
        <v>25</v>
      </c>
      <c r="K11" s="76">
        <v>34</v>
      </c>
      <c r="L11" s="76">
        <v>22</v>
      </c>
      <c r="M11" s="76">
        <v>37</v>
      </c>
    </row>
    <row r="13" spans="1:32" ht="30" customHeight="1">
      <c r="B13" s="83"/>
      <c r="C13" s="83"/>
      <c r="D13" s="83"/>
      <c r="E13" s="83"/>
      <c r="F13" s="83"/>
    </row>
    <row r="15" spans="1:32" ht="30" customHeight="1">
      <c r="A15" s="82"/>
      <c r="B15" s="17"/>
      <c r="C15" s="17"/>
      <c r="D15" s="17"/>
      <c r="E15" s="17"/>
    </row>
    <row r="16" spans="1:32" ht="30" customHeight="1">
      <c r="A16" s="17"/>
      <c r="B16" s="17"/>
      <c r="C16" s="17"/>
      <c r="D16" s="17"/>
      <c r="E16" s="17"/>
    </row>
    <row r="17" spans="1:17" ht="30" customHeight="1">
      <c r="A17" s="22"/>
      <c r="B17" s="17"/>
      <c r="C17" s="17"/>
      <c r="D17" s="17"/>
      <c r="E17" s="17"/>
    </row>
    <row r="18" spans="1:17" ht="30" customHeight="1">
      <c r="B18" s="17"/>
      <c r="C18" s="17"/>
      <c r="D18" s="17"/>
      <c r="E18" s="17"/>
    </row>
    <row r="19" spans="1:17" ht="30" customHeight="1">
      <c r="B19" s="17"/>
      <c r="C19" s="17"/>
      <c r="D19" s="17"/>
      <c r="E19" s="17"/>
    </row>
    <row r="20" spans="1:17" ht="30" customHeight="1">
      <c r="B20" s="17"/>
      <c r="C20" s="17"/>
      <c r="D20" s="17"/>
      <c r="E20" s="17"/>
    </row>
    <row r="21" spans="1:17" ht="25" customHeight="1">
      <c r="B21" s="376" t="s">
        <v>327</v>
      </c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</row>
    <row r="22" spans="1:17" ht="25" customHeight="1">
      <c r="B22" s="427" t="s">
        <v>355</v>
      </c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</row>
    <row r="23" spans="1:17" ht="30" customHeight="1">
      <c r="B23" s="17"/>
      <c r="C23" s="17"/>
      <c r="D23" s="17"/>
      <c r="E23" s="17"/>
    </row>
    <row r="24" spans="1:17" s="340" customFormat="1" ht="30" customHeight="1">
      <c r="B24" s="341" t="s">
        <v>332</v>
      </c>
      <c r="C24" s="341"/>
      <c r="D24" s="341"/>
      <c r="E24" s="341"/>
      <c r="F24" s="341"/>
      <c r="G24" s="341"/>
      <c r="K24" s="342"/>
      <c r="M24" s="341" t="s">
        <v>336</v>
      </c>
    </row>
    <row r="25" spans="1:17" ht="30" customHeight="1">
      <c r="B25" s="37"/>
    </row>
    <row r="26" spans="1:17" ht="50" customHeight="1">
      <c r="B26" s="367" t="s">
        <v>127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8"/>
      <c r="O26" s="38"/>
      <c r="P26" s="38"/>
      <c r="Q26" s="31"/>
    </row>
    <row r="27" spans="1:17" ht="30" customHeight="1">
      <c r="B27" s="17"/>
      <c r="C27" s="17"/>
      <c r="D27" s="17"/>
      <c r="E27" s="17"/>
    </row>
    <row r="28" spans="1:17" ht="30" customHeight="1">
      <c r="A28" s="84"/>
      <c r="B28" s="17"/>
      <c r="C28" s="17"/>
      <c r="D28" s="17"/>
      <c r="E28" s="17"/>
    </row>
    <row r="29" spans="1:17" ht="30" customHeight="1">
      <c r="A29" s="24"/>
      <c r="B29" s="17"/>
      <c r="C29" s="17"/>
      <c r="D29" s="17"/>
      <c r="E29" s="17"/>
    </row>
    <row r="30" spans="1:17" ht="30" customHeight="1">
      <c r="B30" s="17"/>
      <c r="C30" s="17"/>
      <c r="D30" s="17"/>
      <c r="E30" s="17"/>
    </row>
    <row r="31" spans="1:17" ht="30" customHeight="1">
      <c r="A31" s="24"/>
      <c r="B31" s="17"/>
      <c r="C31" s="17"/>
      <c r="D31" s="17"/>
      <c r="E31" s="17"/>
    </row>
    <row r="32" spans="1:17" ht="30" customHeight="1">
      <c r="E32" s="17"/>
    </row>
    <row r="33" spans="1:5" ht="30" customHeight="1">
      <c r="E33" s="17"/>
    </row>
    <row r="34" spans="1:5" ht="30" customHeight="1">
      <c r="E34" s="17"/>
    </row>
    <row r="35" spans="1:5" ht="30" customHeight="1">
      <c r="E35" s="17"/>
    </row>
    <row r="36" spans="1:5" ht="30" customHeight="1">
      <c r="A36" s="17"/>
      <c r="B36" s="17"/>
      <c r="C36" s="17"/>
      <c r="D36" s="17"/>
      <c r="E36" s="17"/>
    </row>
    <row r="37" spans="1:5" ht="30" customHeight="1">
      <c r="A37" s="17"/>
      <c r="B37" s="17"/>
      <c r="C37" s="17"/>
      <c r="D37" s="17"/>
      <c r="E37" s="17"/>
    </row>
  </sheetData>
  <mergeCells count="6">
    <mergeCell ref="B26:M26"/>
    <mergeCell ref="L2:M2"/>
    <mergeCell ref="B5:M5"/>
    <mergeCell ref="B6:M6"/>
    <mergeCell ref="B21:M21"/>
    <mergeCell ref="B22:M22"/>
  </mergeCells>
  <phoneticPr fontId="20" type="noConversion"/>
  <hyperlinks>
    <hyperlink ref="B26" location="Índice!A1" display="Volver al índice"/>
    <hyperlink ref="M24" location="G6.g!A1" display="Siguiente   "/>
    <hyperlink ref="B24" location="G6.e!A1" display="  Atrás "/>
    <hyperlink ref="K24" location="'7.a'!A1" display="'7.a'!A1"/>
  </hyperlinks>
  <pageMargins left="0.70000000000000007" right="0.70000000000000007" top="1.54" bottom="0.75000000000000011" header="0.6962992125984252" footer="0.30000000000000004"/>
  <pageSetup scale="52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H29"/>
  <sheetViews>
    <sheetView showGridLines="0" workbookViewId="0"/>
  </sheetViews>
  <sheetFormatPr baseColWidth="10" defaultColWidth="12.83203125" defaultRowHeight="30" customHeight="1" x14ac:dyDescent="0"/>
  <cols>
    <col min="1" max="9" width="12.83203125" style="8"/>
    <col min="10" max="10" width="18.5" style="8" customWidth="1"/>
    <col min="11" max="11" width="18" style="8" customWidth="1"/>
    <col min="12" max="12" width="37.83203125" style="8" customWidth="1"/>
    <col min="13" max="16384" width="12.83203125" style="8"/>
  </cols>
  <sheetData>
    <row r="1" spans="2:34" s="31" customFormat="1" ht="30.75" customHeight="1"/>
    <row r="2" spans="2:34" s="31" customFormat="1" ht="62" customHeight="1">
      <c r="D2" s="32"/>
      <c r="F2" s="33"/>
      <c r="H2" s="34"/>
      <c r="L2" s="33" t="s">
        <v>406</v>
      </c>
      <c r="M2" s="34"/>
    </row>
    <row r="3" spans="2:34" s="31" customFormat="1" ht="30.75" customHeight="1">
      <c r="C3" s="35"/>
      <c r="D3" s="35"/>
      <c r="E3" s="35"/>
      <c r="J3" s="36"/>
      <c r="K3" s="36"/>
      <c r="L3" s="36"/>
      <c r="M3" s="36"/>
    </row>
    <row r="4" spans="2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2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2:34" s="337" customFormat="1" ht="30" customHeight="1">
      <c r="B6" s="370" t="s">
        <v>352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7" spans="2:34" ht="30" customHeight="1">
      <c r="C7" s="72"/>
      <c r="D7" s="72"/>
      <c r="E7" s="72"/>
      <c r="F7" s="72"/>
    </row>
    <row r="8" spans="2:34" ht="50" customHeight="1">
      <c r="C8" s="72"/>
      <c r="J8" s="44" t="s">
        <v>68</v>
      </c>
      <c r="K8" s="44" t="s">
        <v>69</v>
      </c>
      <c r="L8" s="44" t="s">
        <v>70</v>
      </c>
    </row>
    <row r="9" spans="2:34" ht="30" customHeight="1">
      <c r="C9" s="72"/>
      <c r="J9" s="68">
        <v>1977</v>
      </c>
      <c r="K9" s="76">
        <v>0.32</v>
      </c>
      <c r="L9" s="80">
        <v>4.6500000000000004</v>
      </c>
    </row>
    <row r="10" spans="2:34" ht="30" customHeight="1">
      <c r="J10" s="69">
        <v>1991</v>
      </c>
      <c r="K10" s="78">
        <v>0.36</v>
      </c>
      <c r="L10" s="81">
        <v>4.9800000000000004</v>
      </c>
    </row>
    <row r="11" spans="2:34" ht="30" customHeight="1">
      <c r="J11" s="68">
        <v>2001</v>
      </c>
      <c r="K11" s="76">
        <v>0.56000000000000005</v>
      </c>
      <c r="L11" s="80">
        <v>6.66</v>
      </c>
    </row>
    <row r="12" spans="2:34" ht="30" customHeight="1">
      <c r="C12" s="75"/>
    </row>
    <row r="13" spans="2:34" ht="30" customHeight="1">
      <c r="F13" s="72"/>
    </row>
    <row r="14" spans="2:34" ht="30" customHeight="1">
      <c r="F14" s="72"/>
    </row>
    <row r="15" spans="2:34" ht="30" customHeight="1">
      <c r="F15" s="72"/>
    </row>
    <row r="16" spans="2:34" ht="30" customHeight="1">
      <c r="F16" s="72"/>
    </row>
    <row r="17" spans="2:17" ht="30" customHeight="1">
      <c r="C17" s="72"/>
      <c r="D17" s="72"/>
      <c r="E17" s="72"/>
      <c r="F17" s="72"/>
    </row>
    <row r="18" spans="2:17" ht="25" customHeight="1">
      <c r="B18" s="424" t="s">
        <v>353</v>
      </c>
      <c r="C18" s="424"/>
      <c r="D18" s="424"/>
      <c r="E18" s="424"/>
      <c r="F18" s="424"/>
      <c r="G18" s="424"/>
      <c r="H18" s="424"/>
      <c r="I18" s="424"/>
      <c r="J18" s="424"/>
      <c r="K18" s="424"/>
      <c r="L18" s="424"/>
    </row>
    <row r="19" spans="2:17" ht="30" customHeight="1">
      <c r="D19" s="72"/>
      <c r="E19" s="72"/>
      <c r="F19" s="72"/>
    </row>
    <row r="20" spans="2:17" s="340" customFormat="1" ht="30" customHeight="1">
      <c r="B20" s="341" t="s">
        <v>332</v>
      </c>
      <c r="C20" s="341"/>
      <c r="D20" s="341"/>
      <c r="E20" s="341"/>
      <c r="F20" s="341"/>
      <c r="G20" s="341"/>
      <c r="K20" s="342"/>
      <c r="L20" s="348" t="s">
        <v>336</v>
      </c>
    </row>
    <row r="21" spans="2:17" ht="30" customHeight="1">
      <c r="B21" s="37"/>
    </row>
    <row r="22" spans="2:17" ht="50" customHeight="1">
      <c r="B22" s="367" t="s">
        <v>127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8"/>
      <c r="N22" s="38"/>
      <c r="O22" s="38"/>
      <c r="P22" s="38"/>
      <c r="Q22" s="31"/>
    </row>
    <row r="28" spans="2:17" ht="30" customHeight="1">
      <c r="B28" s="73"/>
    </row>
    <row r="29" spans="2:17" ht="30" customHeight="1">
      <c r="B29" s="75"/>
    </row>
  </sheetData>
  <mergeCells count="4">
    <mergeCell ref="B5:L5"/>
    <mergeCell ref="B6:L6"/>
    <mergeCell ref="B18:L18"/>
    <mergeCell ref="B22:L22"/>
  </mergeCells>
  <phoneticPr fontId="20" type="noConversion"/>
  <hyperlinks>
    <hyperlink ref="B22" location="Índice!A1" display="Volver al índice"/>
    <hyperlink ref="L20" location="G6.h!A1" display="Siguiente   "/>
    <hyperlink ref="B20" location="G6.f!A1" display="  Atrás "/>
    <hyperlink ref="K20" location="'7.a'!A1" display="'7.a'!A1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1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1.5" style="8" customWidth="1"/>
    <col min="10" max="10" width="15.6640625" style="8" customWidth="1"/>
    <col min="11" max="11" width="18.6640625" style="8" customWidth="1"/>
    <col min="12" max="12" width="22.5" style="8" customWidth="1"/>
    <col min="13" max="13" width="18.33203125" style="8" customWidth="1"/>
    <col min="14" max="16384" width="12.83203125" style="8"/>
  </cols>
  <sheetData>
    <row r="1" spans="1:33" s="31" customFormat="1" ht="30.75" customHeight="1"/>
    <row r="2" spans="1:33" s="31" customFormat="1" ht="62" customHeight="1">
      <c r="D2" s="32"/>
      <c r="F2" s="33"/>
      <c r="H2" s="34"/>
      <c r="L2" s="355" t="s">
        <v>406</v>
      </c>
      <c r="M2" s="355"/>
    </row>
    <row r="3" spans="1:33" s="31" customFormat="1" ht="30.75" customHeight="1">
      <c r="C3" s="35"/>
      <c r="D3" s="35"/>
      <c r="E3" s="35"/>
      <c r="J3" s="36"/>
      <c r="K3" s="36"/>
      <c r="L3" s="36"/>
      <c r="M3" s="36"/>
    </row>
    <row r="4" spans="1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1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34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1:33" s="337" customFormat="1" ht="30" customHeight="1">
      <c r="B6" s="370" t="s">
        <v>350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1:33" ht="30" customHeight="1">
      <c r="A7" s="17"/>
      <c r="G7" s="17"/>
    </row>
    <row r="8" spans="1:33" ht="30" customHeight="1">
      <c r="A8" s="17"/>
      <c r="G8" s="17"/>
      <c r="I8" s="399" t="s">
        <v>312</v>
      </c>
      <c r="J8" s="399" t="s">
        <v>152</v>
      </c>
      <c r="K8" s="399"/>
      <c r="L8" s="399"/>
      <c r="M8" s="399"/>
    </row>
    <row r="9" spans="1:33" ht="30" customHeight="1">
      <c r="A9" s="17"/>
      <c r="G9" s="17"/>
      <c r="I9" s="399"/>
      <c r="J9" s="44" t="s">
        <v>82</v>
      </c>
      <c r="K9" s="44" t="s">
        <v>83</v>
      </c>
      <c r="L9" s="44" t="s">
        <v>84</v>
      </c>
      <c r="M9" s="44" t="s">
        <v>85</v>
      </c>
    </row>
    <row r="10" spans="1:33" ht="30" customHeight="1">
      <c r="A10" s="17"/>
      <c r="G10" s="17"/>
      <c r="I10" s="68" t="s">
        <v>86</v>
      </c>
      <c r="J10" s="76">
        <v>1</v>
      </c>
      <c r="K10" s="76">
        <v>1</v>
      </c>
      <c r="L10" s="76">
        <v>1</v>
      </c>
      <c r="M10" s="76">
        <v>1</v>
      </c>
    </row>
    <row r="11" spans="1:33" ht="30" customHeight="1">
      <c r="A11" s="17"/>
      <c r="G11" s="17"/>
      <c r="I11" s="69" t="s">
        <v>87</v>
      </c>
      <c r="J11" s="81">
        <v>1.5214664690190645</v>
      </c>
      <c r="K11" s="81">
        <v>1.5699082505087538</v>
      </c>
      <c r="L11" s="81">
        <v>1.6120483322807566</v>
      </c>
      <c r="M11" s="81">
        <v>1.6962910379302056</v>
      </c>
    </row>
    <row r="12" spans="1:33" ht="30" customHeight="1">
      <c r="A12" s="17"/>
      <c r="G12" s="17"/>
      <c r="I12" s="68" t="s">
        <v>88</v>
      </c>
      <c r="J12" s="80">
        <v>2.5590599363534823</v>
      </c>
      <c r="K12" s="80">
        <v>2.7447003370470053</v>
      </c>
      <c r="L12" s="80">
        <v>2.9696484173750806</v>
      </c>
      <c r="M12" s="80">
        <v>3.163797046989921</v>
      </c>
    </row>
    <row r="13" spans="1:33" ht="30" customHeight="1">
      <c r="A13" s="17"/>
      <c r="G13" s="17"/>
      <c r="I13" s="69" t="s">
        <v>89</v>
      </c>
      <c r="J13" s="81">
        <v>4.1398537064242831</v>
      </c>
      <c r="K13" s="81">
        <v>4.6061927066526369</v>
      </c>
      <c r="L13" s="81">
        <v>5.2156668482253767</v>
      </c>
      <c r="M13" s="81">
        <v>5.6133532622521409</v>
      </c>
    </row>
    <row r="14" spans="1:33" ht="30" customHeight="1">
      <c r="A14" s="17"/>
      <c r="G14" s="17"/>
      <c r="I14" s="68" t="s">
        <v>90</v>
      </c>
      <c r="J14" s="80">
        <v>6.4704183839030103</v>
      </c>
      <c r="K14" s="80">
        <v>7.5999396680043096</v>
      </c>
      <c r="L14" s="80">
        <v>9.1451377886432095</v>
      </c>
      <c r="M14" s="80">
        <v>9.9684684261879752</v>
      </c>
    </row>
    <row r="15" spans="1:33" ht="30" customHeight="1">
      <c r="A15" s="17"/>
      <c r="B15" s="17"/>
      <c r="C15" s="17"/>
      <c r="D15" s="17"/>
      <c r="E15" s="17"/>
      <c r="F15" s="17"/>
      <c r="G15" s="17"/>
      <c r="I15" s="69" t="s">
        <v>91</v>
      </c>
      <c r="J15" s="81">
        <v>9.2016673227138472</v>
      </c>
      <c r="K15" s="81">
        <v>11.148578667261781</v>
      </c>
      <c r="L15" s="81">
        <v>13.849821325081976</v>
      </c>
      <c r="M15" s="81">
        <v>15.192214367457105</v>
      </c>
    </row>
    <row r="16" spans="1:33" ht="30" customHeight="1">
      <c r="A16" s="17"/>
      <c r="B16" s="17"/>
      <c r="C16" s="17"/>
      <c r="D16" s="17"/>
      <c r="E16" s="17"/>
      <c r="F16" s="17"/>
      <c r="G16" s="17"/>
    </row>
    <row r="17" spans="1:17" ht="30" customHeight="1">
      <c r="B17" s="17"/>
      <c r="C17" s="17"/>
      <c r="D17" s="17"/>
      <c r="E17" s="17"/>
      <c r="F17" s="17"/>
      <c r="G17" s="17"/>
    </row>
    <row r="18" spans="1:17" ht="30" customHeight="1">
      <c r="B18" s="17"/>
      <c r="C18" s="17"/>
      <c r="D18" s="17"/>
      <c r="E18" s="17"/>
      <c r="F18" s="17"/>
      <c r="G18" s="17"/>
    </row>
    <row r="19" spans="1:17" ht="30" customHeight="1">
      <c r="B19" s="17"/>
      <c r="C19" s="17"/>
      <c r="D19" s="17"/>
      <c r="E19" s="17"/>
      <c r="F19" s="17"/>
      <c r="G19" s="17"/>
    </row>
    <row r="20" spans="1:17" ht="25" customHeight="1">
      <c r="B20" s="426" t="s">
        <v>351</v>
      </c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</row>
    <row r="21" spans="1:17" ht="30" customHeight="1">
      <c r="B21" s="17"/>
      <c r="C21" s="17"/>
      <c r="D21" s="17"/>
      <c r="E21" s="17"/>
      <c r="F21" s="17"/>
      <c r="G21" s="17"/>
    </row>
    <row r="22" spans="1:17" s="340" customFormat="1" ht="30" customHeight="1">
      <c r="B22" s="341" t="s">
        <v>347</v>
      </c>
      <c r="C22" s="341"/>
      <c r="D22" s="341"/>
      <c r="E22" s="341"/>
      <c r="F22" s="341"/>
      <c r="G22" s="341"/>
      <c r="K22" s="342"/>
      <c r="M22" s="347" t="s">
        <v>336</v>
      </c>
    </row>
    <row r="23" spans="1:17" ht="30" customHeight="1">
      <c r="B23" s="37"/>
    </row>
    <row r="24" spans="1:17" ht="50" customHeight="1">
      <c r="B24" s="367" t="s">
        <v>127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8"/>
      <c r="O24" s="38"/>
      <c r="P24" s="38"/>
      <c r="Q24" s="31"/>
    </row>
    <row r="25" spans="1:17" ht="30" customHeight="1">
      <c r="B25" s="17"/>
      <c r="C25" s="17"/>
      <c r="D25" s="17"/>
      <c r="E25" s="17"/>
      <c r="F25" s="17"/>
      <c r="G25" s="17"/>
    </row>
    <row r="30" spans="1:17" ht="30" customHeight="1">
      <c r="A30" s="79"/>
    </row>
    <row r="31" spans="1:17" ht="30" customHeight="1">
      <c r="A31" s="24"/>
    </row>
  </sheetData>
  <mergeCells count="7">
    <mergeCell ref="L2:M2"/>
    <mergeCell ref="B20:M20"/>
    <mergeCell ref="B24:M24"/>
    <mergeCell ref="I8:I9"/>
    <mergeCell ref="J8:M8"/>
    <mergeCell ref="B5:M5"/>
    <mergeCell ref="B6:M6"/>
  </mergeCells>
  <phoneticPr fontId="20" type="noConversion"/>
  <hyperlinks>
    <hyperlink ref="B24" location="Índice!A1" display="Volver al índice"/>
    <hyperlink ref="M22" location="G6.i!A1" display="Siguiente   "/>
    <hyperlink ref="B22" location="G6.g!A1" display="  Atrás "/>
    <hyperlink ref="K22" location="'7.a'!A1" display="'7.a'!A1"/>
  </hyperlinks>
  <pageMargins left="0.70000000000000007" right="0.70000000000000007" top="1.54" bottom="0.75000000000000011" header="0.6962992125984252" footer="0.30000000000000004"/>
  <pageSetup scale="5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I29"/>
  <sheetViews>
    <sheetView showGridLines="0" workbookViewId="0"/>
  </sheetViews>
  <sheetFormatPr baseColWidth="10" defaultColWidth="12.83203125" defaultRowHeight="30" customHeight="1" x14ac:dyDescent="0"/>
  <cols>
    <col min="1" max="9" width="12.83203125" style="8"/>
    <col min="10" max="10" width="16.5" style="8" customWidth="1"/>
    <col min="11" max="12" width="17.33203125" style="8" customWidth="1"/>
    <col min="13" max="13" width="19.33203125" style="8" customWidth="1"/>
    <col min="14" max="14" width="18.5" style="8" customWidth="1"/>
    <col min="15" max="15" width="19.83203125" style="8" customWidth="1"/>
    <col min="16" max="16" width="17.6640625" style="8" customWidth="1"/>
    <col min="17" max="16384" width="12.83203125" style="8"/>
  </cols>
  <sheetData>
    <row r="1" spans="2:35" s="31" customFormat="1" ht="30.75" customHeight="1"/>
    <row r="2" spans="2:35" s="31" customFormat="1" ht="62" customHeight="1">
      <c r="D2" s="32"/>
      <c r="F2" s="33"/>
      <c r="H2" s="34"/>
      <c r="O2" s="355" t="s">
        <v>406</v>
      </c>
      <c r="P2" s="355"/>
    </row>
    <row r="3" spans="2:35" s="31" customFormat="1" ht="30.75" customHeight="1">
      <c r="C3" s="35"/>
      <c r="D3" s="35"/>
      <c r="E3" s="35"/>
      <c r="J3" s="36"/>
      <c r="K3" s="36"/>
      <c r="L3" s="36"/>
      <c r="M3" s="36"/>
    </row>
    <row r="4" spans="2:35" s="5" customFormat="1" ht="30" customHeight="1">
      <c r="K4" s="6"/>
      <c r="L4" s="6"/>
      <c r="M4" s="6"/>
      <c r="N4" s="6"/>
      <c r="O4" s="6"/>
      <c r="P4" s="6"/>
      <c r="Q4" s="6"/>
      <c r="R4" s="6"/>
      <c r="S4" s="6"/>
      <c r="T4" s="7"/>
      <c r="U4" s="7"/>
    </row>
    <row r="5" spans="2:35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34"/>
      <c r="R5" s="334"/>
      <c r="S5" s="334"/>
      <c r="T5" s="334"/>
      <c r="U5" s="334"/>
      <c r="V5" s="334"/>
      <c r="W5" s="334"/>
      <c r="X5" s="334"/>
      <c r="Y5" s="335"/>
      <c r="Z5" s="335"/>
      <c r="AA5" s="334"/>
      <c r="AB5" s="334"/>
      <c r="AC5" s="334"/>
      <c r="AD5" s="334"/>
      <c r="AE5" s="334"/>
      <c r="AF5" s="336"/>
      <c r="AG5" s="336"/>
      <c r="AH5" s="336"/>
    </row>
    <row r="6" spans="2:35" s="337" customFormat="1" ht="30" customHeight="1">
      <c r="B6" s="370" t="s">
        <v>348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32"/>
      <c r="R6" s="332"/>
      <c r="S6" s="332"/>
      <c r="T6" s="332"/>
      <c r="U6" s="338"/>
      <c r="V6" s="338"/>
      <c r="W6" s="338"/>
      <c r="X6" s="338"/>
      <c r="Y6" s="335"/>
      <c r="Z6" s="335"/>
      <c r="AA6" s="338"/>
      <c r="AB6" s="338"/>
      <c r="AC6" s="338"/>
      <c r="AD6" s="338"/>
      <c r="AE6" s="338"/>
      <c r="AF6" s="339"/>
      <c r="AG6" s="339"/>
      <c r="AH6" s="339"/>
      <c r="AI6" s="339"/>
    </row>
    <row r="7" spans="2:35" ht="30" customHeight="1">
      <c r="B7" s="72"/>
      <c r="C7" s="72"/>
      <c r="D7" s="72"/>
      <c r="E7" s="72"/>
      <c r="F7" s="72"/>
      <c r="G7" s="72"/>
      <c r="H7" s="72"/>
      <c r="I7" s="72"/>
      <c r="J7" s="72"/>
    </row>
    <row r="8" spans="2:35" ht="50" customHeight="1">
      <c r="B8" s="72"/>
      <c r="C8" s="73"/>
      <c r="D8" s="72"/>
      <c r="E8" s="72"/>
      <c r="F8" s="72"/>
      <c r="G8" s="72"/>
      <c r="H8" s="72"/>
      <c r="I8" s="72"/>
      <c r="J8" s="44" t="s">
        <v>75</v>
      </c>
      <c r="K8" s="44" t="s">
        <v>77</v>
      </c>
      <c r="L8" s="44" t="s">
        <v>78</v>
      </c>
      <c r="M8" s="44" t="s">
        <v>79</v>
      </c>
      <c r="N8" s="44" t="s">
        <v>80</v>
      </c>
      <c r="O8" s="44" t="s">
        <v>170</v>
      </c>
      <c r="P8" s="44" t="s">
        <v>171</v>
      </c>
    </row>
    <row r="9" spans="2:35" ht="30" customHeight="1">
      <c r="B9" s="72"/>
      <c r="J9" s="68" t="s">
        <v>217</v>
      </c>
      <c r="K9" s="76">
        <v>60.2</v>
      </c>
      <c r="L9" s="76">
        <v>17.7</v>
      </c>
      <c r="M9" s="76">
        <v>39.299999999999997</v>
      </c>
      <c r="N9" s="76">
        <v>32.4</v>
      </c>
      <c r="O9" s="76">
        <v>82.2</v>
      </c>
      <c r="P9" s="76">
        <v>73.8</v>
      </c>
    </row>
    <row r="10" spans="2:35" ht="30" customHeight="1">
      <c r="B10" s="72"/>
      <c r="J10" s="69">
        <v>1</v>
      </c>
      <c r="K10" s="78">
        <v>31.3</v>
      </c>
      <c r="L10" s="78">
        <v>54</v>
      </c>
      <c r="M10" s="78">
        <v>38.9</v>
      </c>
      <c r="N10" s="78">
        <v>51.5</v>
      </c>
      <c r="O10" s="78">
        <v>14.2</v>
      </c>
      <c r="P10" s="78">
        <v>22.8</v>
      </c>
    </row>
    <row r="11" spans="2:35" ht="30" customHeight="1">
      <c r="B11" s="72"/>
      <c r="J11" s="68">
        <v>2</v>
      </c>
      <c r="K11" s="76">
        <v>8</v>
      </c>
      <c r="L11" s="76">
        <v>24.7</v>
      </c>
      <c r="M11" s="76">
        <v>19</v>
      </c>
      <c r="N11" s="76">
        <v>15.4</v>
      </c>
      <c r="O11" s="76">
        <v>3</v>
      </c>
      <c r="P11" s="76">
        <v>3.1</v>
      </c>
    </row>
    <row r="12" spans="2:35" ht="30" customHeight="1">
      <c r="B12" s="72"/>
      <c r="J12" s="69" t="s">
        <v>81</v>
      </c>
      <c r="K12" s="78">
        <v>0.5</v>
      </c>
      <c r="L12" s="78">
        <v>3.6</v>
      </c>
      <c r="M12" s="78">
        <v>2.9</v>
      </c>
      <c r="N12" s="78">
        <v>0.7</v>
      </c>
      <c r="O12" s="78">
        <v>0.6</v>
      </c>
      <c r="P12" s="78">
        <v>0.3</v>
      </c>
    </row>
    <row r="13" spans="2:35" ht="30" customHeight="1">
      <c r="B13" s="72"/>
      <c r="J13" s="72"/>
    </row>
    <row r="14" spans="2:35" ht="30" customHeight="1">
      <c r="B14" s="72"/>
      <c r="C14" s="72"/>
      <c r="D14" s="72"/>
      <c r="E14" s="72"/>
      <c r="F14" s="72"/>
      <c r="G14" s="72"/>
      <c r="H14" s="72"/>
      <c r="I14" s="72"/>
      <c r="J14" s="72"/>
    </row>
    <row r="15" spans="2:35" ht="30" customHeight="1">
      <c r="B15" s="72"/>
      <c r="C15" s="72"/>
      <c r="D15" s="72"/>
      <c r="E15" s="72"/>
      <c r="F15" s="72"/>
      <c r="G15" s="72"/>
      <c r="H15" s="72"/>
      <c r="I15" s="72"/>
      <c r="J15" s="72"/>
    </row>
    <row r="16" spans="2:35" ht="30" customHeight="1">
      <c r="B16" s="72"/>
      <c r="C16" s="72"/>
      <c r="D16" s="72"/>
      <c r="E16" s="72"/>
      <c r="F16" s="72"/>
      <c r="G16" s="72"/>
      <c r="H16" s="72"/>
      <c r="I16" s="72"/>
      <c r="J16" s="72"/>
    </row>
    <row r="17" spans="2:16" ht="30" customHeight="1">
      <c r="B17" s="72"/>
      <c r="C17" s="72"/>
      <c r="D17" s="72"/>
      <c r="E17" s="72"/>
      <c r="F17" s="72"/>
      <c r="G17" s="72"/>
      <c r="H17" s="72"/>
      <c r="I17" s="72"/>
      <c r="J17" s="72"/>
    </row>
    <row r="18" spans="2:16" ht="30" customHeight="1">
      <c r="B18" s="72"/>
      <c r="C18" s="72"/>
      <c r="D18" s="72"/>
      <c r="E18" s="72"/>
      <c r="F18" s="72"/>
      <c r="G18" s="72"/>
      <c r="H18" s="72"/>
      <c r="I18" s="72"/>
      <c r="J18" s="72"/>
    </row>
    <row r="19" spans="2:16" ht="30" customHeight="1">
      <c r="B19" s="72"/>
      <c r="C19" s="72"/>
      <c r="D19" s="72"/>
      <c r="E19" s="72"/>
      <c r="F19" s="72"/>
      <c r="G19" s="72"/>
      <c r="H19" s="72"/>
      <c r="I19" s="72"/>
      <c r="J19" s="72"/>
    </row>
    <row r="20" spans="2:16" ht="30" customHeight="1">
      <c r="B20" s="72"/>
      <c r="C20" s="72"/>
      <c r="D20" s="72"/>
      <c r="E20" s="72"/>
      <c r="F20" s="72"/>
      <c r="G20" s="72"/>
      <c r="H20" s="72"/>
      <c r="I20" s="72"/>
      <c r="J20" s="72"/>
    </row>
    <row r="21" spans="2:16" ht="30" customHeight="1">
      <c r="B21" s="382" t="s">
        <v>328</v>
      </c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</row>
    <row r="22" spans="2:16" ht="30" customHeight="1">
      <c r="B22" s="427" t="s">
        <v>349</v>
      </c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</row>
    <row r="23" spans="2:16" ht="30" customHeight="1">
      <c r="B23" s="74"/>
      <c r="D23" s="72"/>
      <c r="E23" s="72"/>
      <c r="F23" s="72"/>
      <c r="G23" s="72"/>
      <c r="H23" s="72"/>
    </row>
    <row r="24" spans="2:16" s="340" customFormat="1" ht="30" customHeight="1">
      <c r="B24" s="341" t="s">
        <v>332</v>
      </c>
      <c r="C24" s="341"/>
      <c r="D24" s="341"/>
      <c r="E24" s="341"/>
      <c r="F24" s="341"/>
      <c r="G24" s="341"/>
      <c r="K24" s="342"/>
      <c r="P24" s="346" t="s">
        <v>339</v>
      </c>
    </row>
    <row r="25" spans="2:16" ht="30" customHeight="1">
      <c r="B25" s="37"/>
    </row>
    <row r="26" spans="2:16" ht="50" customHeight="1">
      <c r="B26" s="367" t="s">
        <v>127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</row>
    <row r="27" spans="2:16" ht="30" customHeight="1">
      <c r="B27" s="75"/>
      <c r="C27" s="75"/>
      <c r="D27" s="72"/>
      <c r="E27" s="72"/>
      <c r="F27" s="72"/>
      <c r="G27" s="72"/>
      <c r="H27" s="72"/>
    </row>
    <row r="28" spans="2:16" ht="30" customHeight="1">
      <c r="B28" s="72"/>
      <c r="C28" s="72"/>
      <c r="D28" s="72"/>
      <c r="E28" s="72"/>
      <c r="F28" s="72"/>
      <c r="G28" s="72"/>
      <c r="H28" s="72"/>
      <c r="I28" s="72"/>
      <c r="J28" s="72"/>
    </row>
    <row r="29" spans="2:16" ht="30" customHeight="1">
      <c r="B29" s="72"/>
      <c r="C29" s="72"/>
      <c r="D29" s="72"/>
      <c r="E29" s="72"/>
      <c r="F29" s="72"/>
      <c r="G29" s="72"/>
      <c r="H29" s="72"/>
      <c r="I29" s="72"/>
      <c r="J29" s="72"/>
    </row>
  </sheetData>
  <mergeCells count="6">
    <mergeCell ref="B26:P26"/>
    <mergeCell ref="O2:P2"/>
    <mergeCell ref="B21:P21"/>
    <mergeCell ref="B22:P22"/>
    <mergeCell ref="B5:P5"/>
    <mergeCell ref="B6:P6"/>
  </mergeCells>
  <phoneticPr fontId="20" type="noConversion"/>
  <hyperlinks>
    <hyperlink ref="B26" location="Índice!A1" display="Volver al índice"/>
    <hyperlink ref="P24" location="'G7'!A1" display="Siguiente   "/>
    <hyperlink ref="B24" location="G6.h!A1" display="  Atrás "/>
    <hyperlink ref="K24" location="'7.a'!A1" display="'7.a'!A1"/>
  </hyperlinks>
  <pageMargins left="0.70000000000000007" right="0.70000000000000007" top="1.54" bottom="0.75000000000000011" header="0.6962992125984252" footer="0.30000000000000004"/>
  <pageSetup scale="4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28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8.1640625" style="8" customWidth="1"/>
    <col min="10" max="10" width="37.6640625" style="8" customWidth="1"/>
    <col min="11" max="16384" width="12.83203125" style="8"/>
  </cols>
  <sheetData>
    <row r="1" spans="1:27" s="31" customFormat="1" ht="30.75" customHeight="1"/>
    <row r="2" spans="1:27" s="31" customFormat="1" ht="62" customHeight="1">
      <c r="D2" s="32"/>
      <c r="F2" s="33"/>
      <c r="H2" s="34"/>
      <c r="J2" s="33" t="s">
        <v>406</v>
      </c>
    </row>
    <row r="3" spans="1:27" s="31" customFormat="1" ht="30.75" customHeight="1">
      <c r="C3" s="35"/>
      <c r="D3" s="35"/>
      <c r="E3" s="35"/>
      <c r="J3" s="36"/>
      <c r="K3" s="36"/>
      <c r="L3" s="36"/>
      <c r="M3" s="36"/>
    </row>
    <row r="4" spans="1:27" s="5" customFormat="1" ht="30" customHeight="1">
      <c r="I4" s="6"/>
      <c r="J4" s="6"/>
      <c r="K4" s="6"/>
      <c r="L4" s="7"/>
      <c r="M4" s="7"/>
    </row>
    <row r="5" spans="1:27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34"/>
      <c r="L5" s="334"/>
      <c r="M5" s="334"/>
      <c r="N5" s="334"/>
      <c r="O5" s="334"/>
      <c r="P5" s="334"/>
      <c r="Q5" s="335"/>
      <c r="R5" s="335"/>
      <c r="S5" s="334"/>
      <c r="T5" s="334"/>
      <c r="U5" s="334"/>
      <c r="V5" s="334"/>
      <c r="W5" s="334"/>
      <c r="X5" s="336"/>
      <c r="Y5" s="336"/>
      <c r="Z5" s="336"/>
    </row>
    <row r="6" spans="1:27" s="337" customFormat="1" ht="30" customHeight="1">
      <c r="B6" s="370" t="s">
        <v>345</v>
      </c>
      <c r="C6" s="370"/>
      <c r="D6" s="370"/>
      <c r="E6" s="370"/>
      <c r="F6" s="370"/>
      <c r="G6" s="370"/>
      <c r="H6" s="370"/>
      <c r="I6" s="370"/>
      <c r="J6" s="370"/>
      <c r="K6" s="332"/>
      <c r="L6" s="332"/>
      <c r="M6" s="338"/>
      <c r="N6" s="338"/>
      <c r="O6" s="338"/>
      <c r="P6" s="338"/>
      <c r="Q6" s="335"/>
      <c r="R6" s="335"/>
      <c r="S6" s="338"/>
      <c r="T6" s="338"/>
      <c r="U6" s="338"/>
      <c r="V6" s="338"/>
      <c r="W6" s="338"/>
      <c r="X6" s="339"/>
      <c r="Y6" s="339"/>
      <c r="Z6" s="339"/>
      <c r="AA6" s="339"/>
    </row>
    <row r="7" spans="1:27" ht="30" customHeight="1">
      <c r="A7" s="18"/>
      <c r="B7" s="17"/>
      <c r="C7" s="17"/>
      <c r="D7" s="17"/>
      <c r="E7" s="17"/>
      <c r="F7" s="17"/>
    </row>
    <row r="8" spans="1:27" ht="50" customHeight="1">
      <c r="A8" s="17"/>
      <c r="B8" s="17"/>
      <c r="C8" s="17"/>
      <c r="F8" s="17"/>
      <c r="I8" s="44" t="s">
        <v>172</v>
      </c>
      <c r="J8" s="44" t="s">
        <v>174</v>
      </c>
    </row>
    <row r="9" spans="1:27" ht="30" customHeight="1">
      <c r="A9" s="17"/>
      <c r="B9" s="17"/>
      <c r="C9" s="57"/>
      <c r="F9" s="17"/>
      <c r="I9" s="68" t="s">
        <v>38</v>
      </c>
      <c r="J9" s="67">
        <f>+'4'!K25</f>
        <v>2E-3</v>
      </c>
    </row>
    <row r="10" spans="1:27" ht="30" customHeight="1">
      <c r="A10" s="17"/>
      <c r="B10" s="17"/>
      <c r="C10" s="57"/>
      <c r="F10" s="17"/>
      <c r="I10" s="69" t="s">
        <v>101</v>
      </c>
      <c r="J10" s="70">
        <f>+'4'!G25</f>
        <v>1.2</v>
      </c>
    </row>
    <row r="11" spans="1:27" ht="30" customHeight="1">
      <c r="A11" s="17"/>
      <c r="B11" s="17"/>
      <c r="C11" s="57"/>
      <c r="F11" s="17"/>
      <c r="I11" s="68" t="s">
        <v>76</v>
      </c>
      <c r="J11" s="40">
        <f>+'4'!J25</f>
        <v>3.1829999999999998</v>
      </c>
    </row>
    <row r="12" spans="1:27" ht="30" customHeight="1">
      <c r="A12" s="17"/>
      <c r="B12" s="17"/>
      <c r="C12" s="57"/>
      <c r="F12" s="17"/>
      <c r="I12" s="69" t="s">
        <v>155</v>
      </c>
      <c r="J12" s="70">
        <f>+'4'!E25</f>
        <v>24.7</v>
      </c>
    </row>
    <row r="13" spans="1:27" ht="30" customHeight="1">
      <c r="A13" s="17"/>
      <c r="B13" s="17"/>
      <c r="C13" s="57"/>
      <c r="F13" s="17"/>
      <c r="I13" s="68" t="s">
        <v>329</v>
      </c>
      <c r="J13" s="67">
        <f>+'4'!I25</f>
        <v>52.9</v>
      </c>
    </row>
    <row r="14" spans="1:27" ht="30" customHeight="1">
      <c r="A14" s="17"/>
      <c r="B14" s="17"/>
      <c r="C14" s="57"/>
      <c r="F14" s="17"/>
      <c r="I14" s="69" t="s">
        <v>73</v>
      </c>
      <c r="J14" s="43">
        <f>+'4'!F25</f>
        <v>113.00000000000001</v>
      </c>
    </row>
    <row r="15" spans="1:27" ht="30" customHeight="1">
      <c r="A15" s="17"/>
      <c r="B15" s="17"/>
      <c r="C15" s="57"/>
      <c r="F15" s="17"/>
      <c r="I15" s="68" t="s">
        <v>24</v>
      </c>
      <c r="J15" s="67">
        <f>+'4'!D25</f>
        <v>347.6</v>
      </c>
    </row>
    <row r="16" spans="1:27" ht="30" customHeight="1">
      <c r="A16" s="17"/>
      <c r="B16" s="17"/>
      <c r="C16" s="57"/>
      <c r="F16" s="17"/>
      <c r="I16" s="269" t="s">
        <v>0</v>
      </c>
      <c r="J16" s="279">
        <v>542.70000000000005</v>
      </c>
    </row>
    <row r="17" spans="1:16" ht="30" customHeight="1">
      <c r="A17" s="17"/>
      <c r="B17" s="17"/>
      <c r="C17" s="17"/>
      <c r="D17" s="17"/>
      <c r="E17" s="17"/>
      <c r="F17" s="17"/>
    </row>
    <row r="18" spans="1:16" ht="30" customHeight="1">
      <c r="A18" s="17"/>
      <c r="B18" s="428" t="s">
        <v>313</v>
      </c>
      <c r="C18" s="376"/>
      <c r="D18" s="376"/>
      <c r="E18" s="376"/>
      <c r="F18" s="376"/>
      <c r="G18" s="376"/>
      <c r="H18" s="376"/>
      <c r="I18" s="376"/>
      <c r="J18" s="376"/>
    </row>
    <row r="19" spans="1:16" ht="30" customHeight="1">
      <c r="A19" s="17"/>
      <c r="B19" s="378" t="s">
        <v>346</v>
      </c>
      <c r="C19" s="378"/>
      <c r="D19" s="378"/>
      <c r="E19" s="378"/>
      <c r="F19" s="378"/>
      <c r="G19" s="378"/>
      <c r="H19" s="378"/>
      <c r="I19" s="378"/>
      <c r="J19" s="378"/>
    </row>
    <row r="20" spans="1:16" ht="30" customHeight="1">
      <c r="A20" s="17"/>
      <c r="B20" s="17"/>
      <c r="C20" s="17"/>
      <c r="D20" s="17"/>
      <c r="E20" s="17"/>
      <c r="F20" s="17"/>
    </row>
    <row r="21" spans="1:16" s="340" customFormat="1" ht="30" customHeight="1">
      <c r="B21" s="341" t="s">
        <v>347</v>
      </c>
      <c r="C21" s="341"/>
      <c r="D21" s="341"/>
      <c r="E21" s="341"/>
      <c r="F21" s="341"/>
      <c r="G21" s="341"/>
      <c r="I21" s="345" t="s">
        <v>336</v>
      </c>
      <c r="K21" s="342"/>
    </row>
    <row r="22" spans="1:16" ht="30" customHeight="1">
      <c r="B22" s="37"/>
    </row>
    <row r="23" spans="1:16" ht="50" customHeight="1">
      <c r="B23" s="367" t="s">
        <v>127</v>
      </c>
      <c r="C23" s="367"/>
      <c r="D23" s="367"/>
      <c r="E23" s="367"/>
      <c r="F23" s="367"/>
      <c r="G23" s="367"/>
      <c r="H23" s="367"/>
      <c r="I23" s="367"/>
      <c r="J23" s="367"/>
      <c r="K23" s="38"/>
      <c r="L23" s="38"/>
      <c r="M23" s="38"/>
      <c r="N23" s="38"/>
      <c r="O23" s="38"/>
      <c r="P23" s="31"/>
    </row>
    <row r="24" spans="1:16" ht="30" customHeight="1">
      <c r="B24" s="66"/>
      <c r="C24" s="66"/>
      <c r="D24" s="66"/>
      <c r="E24" s="66"/>
      <c r="F24" s="66"/>
      <c r="G24" s="9"/>
      <c r="H24" s="9"/>
    </row>
    <row r="25" spans="1:16" ht="30" customHeight="1">
      <c r="B25" s="17"/>
      <c r="C25" s="17"/>
      <c r="D25" s="17"/>
      <c r="E25" s="17"/>
      <c r="F25" s="17"/>
    </row>
    <row r="26" spans="1:16" ht="30" customHeight="1">
      <c r="A26" s="23"/>
      <c r="B26" s="17"/>
      <c r="C26" s="17"/>
      <c r="D26" s="17"/>
      <c r="E26" s="17"/>
      <c r="F26" s="17"/>
    </row>
    <row r="27" spans="1:16" ht="30" customHeight="1">
      <c r="A27" s="24"/>
      <c r="B27" s="17"/>
      <c r="C27" s="17"/>
      <c r="D27" s="17"/>
      <c r="E27" s="17"/>
      <c r="F27" s="17"/>
    </row>
    <row r="28" spans="1:16" ht="30" customHeight="1">
      <c r="A28" s="17"/>
      <c r="B28" s="17"/>
      <c r="C28" s="17"/>
      <c r="D28" s="17"/>
      <c r="E28" s="17"/>
      <c r="F28" s="17"/>
    </row>
  </sheetData>
  <mergeCells count="5">
    <mergeCell ref="B5:J5"/>
    <mergeCell ref="B6:J6"/>
    <mergeCell ref="B18:J18"/>
    <mergeCell ref="B19:J19"/>
    <mergeCell ref="B23:J23"/>
  </mergeCells>
  <phoneticPr fontId="20" type="noConversion"/>
  <hyperlinks>
    <hyperlink ref="B23" location="Índice!A1" display="Volver al índice"/>
    <hyperlink ref="I21" location="G8.a!A1" display="Siguiente   "/>
    <hyperlink ref="B21" location="G6.i!A1" display="  Atrás "/>
    <hyperlink ref="K21" location="'7.a'!A1" display="'7.a'!A1"/>
  </hyperlinks>
  <pageMargins left="0.70000000000000007" right="0.70000000000000007" top="1.54" bottom="0.75000000000000011" header="0.6962992125984252" footer="0.30000000000000004"/>
  <pageSetup scale="6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5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4.1640625" style="8" customWidth="1"/>
    <col min="10" max="10" width="26.6640625" style="8" customWidth="1"/>
    <col min="11" max="11" width="25.6640625" style="8" customWidth="1"/>
    <col min="12" max="12" width="22.33203125" style="8" customWidth="1"/>
    <col min="13" max="13" width="16.33203125" style="8" customWidth="1"/>
    <col min="14" max="14" width="23" style="8" customWidth="1"/>
    <col min="15" max="16384" width="12.83203125" style="8"/>
  </cols>
  <sheetData>
    <row r="1" spans="1:28" s="31" customFormat="1" ht="30.75" customHeight="1"/>
    <row r="2" spans="1:28" s="31" customFormat="1" ht="62" customHeight="1">
      <c r="D2" s="32"/>
      <c r="F2" s="33"/>
      <c r="H2" s="34"/>
      <c r="J2" s="34"/>
      <c r="M2" s="355" t="s">
        <v>406</v>
      </c>
      <c r="N2" s="355"/>
    </row>
    <row r="3" spans="1:28" s="31" customFormat="1" ht="30.75" customHeight="1">
      <c r="C3" s="35"/>
      <c r="D3" s="35"/>
      <c r="E3" s="35"/>
      <c r="J3" s="36"/>
      <c r="K3" s="36"/>
      <c r="L3" s="36"/>
      <c r="M3" s="36"/>
    </row>
    <row r="4" spans="1:28" ht="30" customHeight="1">
      <c r="R4" s="7"/>
      <c r="S4" s="7"/>
    </row>
    <row r="5" spans="1:28" s="333" customFormat="1" ht="60" customHeight="1">
      <c r="A5" s="334"/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34"/>
      <c r="P5" s="334"/>
      <c r="Q5" s="334"/>
      <c r="R5" s="335"/>
      <c r="S5" s="335"/>
      <c r="T5" s="334"/>
      <c r="U5" s="334"/>
      <c r="V5" s="334"/>
      <c r="W5" s="334"/>
      <c r="X5" s="334"/>
      <c r="Y5" s="336"/>
      <c r="Z5" s="336"/>
      <c r="AA5" s="336"/>
    </row>
    <row r="6" spans="1:28" s="337" customFormat="1" ht="30" customHeight="1">
      <c r="A6" s="332"/>
      <c r="B6" s="370" t="s">
        <v>343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38"/>
      <c r="P6" s="338"/>
      <c r="Q6" s="338"/>
      <c r="R6" s="335"/>
      <c r="S6" s="335"/>
      <c r="T6" s="338"/>
      <c r="U6" s="338"/>
      <c r="V6" s="338"/>
      <c r="W6" s="338"/>
      <c r="X6" s="338"/>
      <c r="Y6" s="339"/>
      <c r="Z6" s="339"/>
      <c r="AA6" s="339"/>
      <c r="AB6" s="339"/>
    </row>
    <row r="8" spans="1:28" ht="30" customHeight="1">
      <c r="A8" s="17"/>
      <c r="I8" s="399" t="s">
        <v>104</v>
      </c>
      <c r="J8" s="399" t="s">
        <v>150</v>
      </c>
      <c r="K8" s="399"/>
      <c r="L8" s="399"/>
      <c r="M8" s="399"/>
      <c r="N8" s="399"/>
    </row>
    <row r="9" spans="1:28" ht="30" customHeight="1">
      <c r="A9" s="17"/>
      <c r="I9" s="399"/>
      <c r="J9" s="44" t="s">
        <v>25</v>
      </c>
      <c r="K9" s="44" t="s">
        <v>18</v>
      </c>
      <c r="L9" s="44" t="s">
        <v>19</v>
      </c>
      <c r="M9" s="264" t="s">
        <v>0</v>
      </c>
      <c r="N9" s="44" t="s">
        <v>149</v>
      </c>
    </row>
    <row r="10" spans="1:28" ht="30" customHeight="1">
      <c r="A10" s="17"/>
      <c r="I10" s="41" t="s">
        <v>1</v>
      </c>
      <c r="J10" s="276">
        <f>+'8'!D9</f>
        <v>869559.5681603275</v>
      </c>
      <c r="K10" s="276">
        <f>+'8'!E9</f>
        <v>1885025.9900341881</v>
      </c>
      <c r="L10" s="276">
        <f>+'8'!F9</f>
        <v>927919.58009478089</v>
      </c>
      <c r="M10" s="278">
        <f>+'8'!G9</f>
        <v>3682505.1382892965</v>
      </c>
      <c r="N10" s="55">
        <f>+'8'!H9</f>
        <v>0.76667777141173366</v>
      </c>
    </row>
    <row r="11" spans="1:28" ht="30" customHeight="1">
      <c r="A11" s="17"/>
      <c r="I11" s="42" t="s">
        <v>2</v>
      </c>
      <c r="J11" s="277">
        <f>+'8'!D10</f>
        <v>1246217.3416666666</v>
      </c>
      <c r="K11" s="277">
        <f>+'8'!E10</f>
        <v>6748594.5333333341</v>
      </c>
      <c r="L11" s="277">
        <f>+'8'!F10</f>
        <v>862940.03333333321</v>
      </c>
      <c r="M11" s="278">
        <f>+'8'!G10</f>
        <v>8857751.9083333351</v>
      </c>
      <c r="N11" s="56">
        <f>+'8'!H10</f>
        <v>1.1321319772505569</v>
      </c>
    </row>
    <row r="12" spans="1:28" ht="30" customHeight="1">
      <c r="A12" s="17"/>
      <c r="I12" s="41" t="s">
        <v>3</v>
      </c>
      <c r="J12" s="276">
        <f>+'8'!D11</f>
        <v>7388290</v>
      </c>
      <c r="K12" s="276">
        <f>+'8'!E11</f>
        <v>6342855.4040000001</v>
      </c>
      <c r="L12" s="276">
        <f>+'8'!F11</f>
        <v>557500</v>
      </c>
      <c r="M12" s="278">
        <f>+'8'!G11</f>
        <v>14288645.403999999</v>
      </c>
      <c r="N12" s="55">
        <f>+'8'!H11</f>
        <v>1.0769918194377539</v>
      </c>
    </row>
    <row r="13" spans="1:28" ht="30" customHeight="1">
      <c r="A13" s="17"/>
      <c r="I13" s="42" t="s">
        <v>4</v>
      </c>
      <c r="J13" s="277">
        <f>+'8'!D12</f>
        <v>939852.15604166663</v>
      </c>
      <c r="K13" s="277">
        <f>+'8'!E12</f>
        <v>2086632.6072749998</v>
      </c>
      <c r="L13" s="277">
        <f>+'8'!F12</f>
        <v>228928</v>
      </c>
      <c r="M13" s="278">
        <f>+'8'!G12</f>
        <v>3255412.7633166667</v>
      </c>
      <c r="N13" s="56">
        <f>+'8'!H12</f>
        <v>1.0367305642655358</v>
      </c>
    </row>
    <row r="14" spans="1:28" ht="30" customHeight="1">
      <c r="A14" s="17"/>
      <c r="I14" s="41" t="s">
        <v>5</v>
      </c>
      <c r="J14" s="276">
        <f>+'8'!D13</f>
        <v>6147929.6499999994</v>
      </c>
      <c r="K14" s="276">
        <f>+'8'!E13</f>
        <v>18821882.221250001</v>
      </c>
      <c r="L14" s="276">
        <f>+'8'!F13</f>
        <v>3109833.75</v>
      </c>
      <c r="M14" s="278">
        <f>+'8'!G13</f>
        <v>28079645.62125</v>
      </c>
      <c r="N14" s="55">
        <f>+'8'!H13</f>
        <v>1.4594478675445988</v>
      </c>
    </row>
    <row r="15" spans="1:28" ht="30" customHeight="1">
      <c r="A15" s="17"/>
      <c r="I15" s="42" t="s">
        <v>6</v>
      </c>
      <c r="J15" s="277">
        <f>+'8'!D14</f>
        <v>540706.51040000003</v>
      </c>
      <c r="K15" s="277">
        <f>+'8'!E14</f>
        <v>835594.02098868089</v>
      </c>
      <c r="L15" s="277">
        <f>+'8'!F14</f>
        <v>558101.56723333336</v>
      </c>
      <c r="M15" s="278">
        <f>+'8'!G14</f>
        <v>1934402.0986220143</v>
      </c>
      <c r="N15" s="56">
        <f>+'8'!H14</f>
        <v>0.6734243782639896</v>
      </c>
    </row>
    <row r="16" spans="1:28" ht="30" customHeight="1">
      <c r="A16" s="17"/>
      <c r="I16" s="41" t="s">
        <v>7</v>
      </c>
      <c r="J16" s="276">
        <f>+'8'!D15</f>
        <v>1541713.3075000001</v>
      </c>
      <c r="K16" s="276">
        <f>+'8'!E15</f>
        <v>2346017.0041666664</v>
      </c>
      <c r="L16" s="276">
        <f>+'8'!F15</f>
        <v>895348.90853333334</v>
      </c>
      <c r="M16" s="278">
        <f>+'8'!G15</f>
        <v>4783079.2202000003</v>
      </c>
      <c r="N16" s="55">
        <f>+'8'!H15</f>
        <v>1.093344974502374</v>
      </c>
    </row>
    <row r="17" spans="1:16" ht="30" customHeight="1">
      <c r="A17" s="17"/>
      <c r="I17" s="42" t="s">
        <v>8</v>
      </c>
      <c r="J17" s="277">
        <f>+'8'!D16</f>
        <v>398247.85416666669</v>
      </c>
      <c r="K17" s="277">
        <f>+'8'!E16</f>
        <v>733266.77182999987</v>
      </c>
      <c r="L17" s="277">
        <f>+'8'!F16</f>
        <v>251142.85520000002</v>
      </c>
      <c r="M17" s="278">
        <f>+'8'!G16</f>
        <v>1382657.4811966666</v>
      </c>
      <c r="N17" s="56">
        <f>+'8'!H16</f>
        <v>1.0164282267987934</v>
      </c>
    </row>
    <row r="18" spans="1:16" ht="30" customHeight="1">
      <c r="A18" s="17"/>
      <c r="I18" s="41" t="s">
        <v>9</v>
      </c>
      <c r="J18" s="276">
        <f>+'8'!D17</f>
        <v>1226373.3333333333</v>
      </c>
      <c r="K18" s="276">
        <f>+'8'!E17</f>
        <v>8611483</v>
      </c>
      <c r="L18" s="276">
        <f>+'8'!F17</f>
        <v>884773.33333333337</v>
      </c>
      <c r="M18" s="278">
        <f>+'8'!G17</f>
        <v>10722629.666666668</v>
      </c>
      <c r="N18" s="55">
        <f>+'8'!H17</f>
        <v>1.2141385814923435</v>
      </c>
    </row>
    <row r="19" spans="1:16" ht="30" customHeight="1">
      <c r="A19" s="17"/>
      <c r="I19" s="42" t="s">
        <v>10</v>
      </c>
      <c r="J19" s="277">
        <f>+'8'!D18</f>
        <v>154737</v>
      </c>
      <c r="K19" s="277">
        <f>+'8'!E18</f>
        <v>595541.66666666674</v>
      </c>
      <c r="L19" s="277">
        <f>+'8'!F18</f>
        <v>248139</v>
      </c>
      <c r="M19" s="278">
        <f>+'8'!G18</f>
        <v>998417.66666666674</v>
      </c>
      <c r="N19" s="56">
        <f>+'8'!H18</f>
        <v>0.75297267103479626</v>
      </c>
    </row>
    <row r="20" spans="1:16" ht="30" customHeight="1">
      <c r="A20" s="17"/>
      <c r="I20" s="41" t="s">
        <v>11</v>
      </c>
      <c r="J20" s="276">
        <f>+'8'!D19</f>
        <v>513566.22805203008</v>
      </c>
      <c r="K20" s="276">
        <f>+'8'!E19</f>
        <v>1312571.182911111</v>
      </c>
      <c r="L20" s="276">
        <f>+'8'!F19</f>
        <v>462437.10079903057</v>
      </c>
      <c r="M20" s="278">
        <f>+'8'!G19</f>
        <v>2288574.5117621715</v>
      </c>
      <c r="N20" s="55">
        <f>+'8'!H19</f>
        <v>0.67100320046881368</v>
      </c>
    </row>
    <row r="21" spans="1:16" ht="30" customHeight="1">
      <c r="A21" s="17"/>
      <c r="I21" s="42" t="s">
        <v>12</v>
      </c>
      <c r="J21" s="277">
        <f>+'8'!D20</f>
        <v>1488160.5999999999</v>
      </c>
      <c r="K21" s="277">
        <f>+'8'!E20</f>
        <v>6949049.3458636831</v>
      </c>
      <c r="L21" s="277">
        <f>+'8'!F20</f>
        <v>2202245.0199999996</v>
      </c>
      <c r="M21" s="278">
        <f>+'8'!G20</f>
        <v>10639454.965863682</v>
      </c>
      <c r="N21" s="56">
        <f>+'8'!H20</f>
        <v>0.99532705239783037</v>
      </c>
    </row>
    <row r="22" spans="1:16" ht="30" customHeight="1">
      <c r="A22" s="17"/>
      <c r="I22" s="41" t="s">
        <v>13</v>
      </c>
      <c r="J22" s="276">
        <f>+'8'!D21</f>
        <v>272380.73333333334</v>
      </c>
      <c r="K22" s="276">
        <f>+'8'!E21</f>
        <v>617444.83333333337</v>
      </c>
      <c r="L22" s="276">
        <f>+'8'!F21</f>
        <v>93750</v>
      </c>
      <c r="M22" s="278">
        <f>+'8'!G21</f>
        <v>983575.56666666665</v>
      </c>
      <c r="N22" s="55">
        <f>+'8'!H21</f>
        <v>0.76431202567663159</v>
      </c>
    </row>
    <row r="23" spans="1:16" ht="30" customHeight="1">
      <c r="A23" s="17"/>
      <c r="I23" s="42" t="s">
        <v>14</v>
      </c>
      <c r="J23" s="277">
        <f>+'8'!D22</f>
        <v>1706371.5902292326</v>
      </c>
      <c r="K23" s="277">
        <f>+'8'!E22</f>
        <v>5772504.4491261858</v>
      </c>
      <c r="L23" s="277">
        <f>+'8'!F22</f>
        <v>1236104.4448605117</v>
      </c>
      <c r="M23" s="278">
        <f>+'8'!G22</f>
        <v>8714980.4842159301</v>
      </c>
      <c r="N23" s="56">
        <f>+'8'!H22</f>
        <v>1.4431234202343297</v>
      </c>
    </row>
    <row r="24" spans="1:16" ht="30" customHeight="1">
      <c r="A24" s="17"/>
      <c r="I24" s="41" t="s">
        <v>15</v>
      </c>
      <c r="J24" s="276">
        <f>+'8'!D23</f>
        <v>5219352.333333333</v>
      </c>
      <c r="K24" s="276">
        <f>+'8'!E23</f>
        <v>8952400.4465884101</v>
      </c>
      <c r="L24" s="276">
        <f>+'8'!F23</f>
        <v>3221850.1316666668</v>
      </c>
      <c r="M24" s="278">
        <f>+'8'!G23</f>
        <v>17393602.911588412</v>
      </c>
      <c r="N24" s="55">
        <f>+'8'!H23</f>
        <v>0.92599701536098822</v>
      </c>
    </row>
    <row r="25" spans="1:16" ht="30" customHeight="1">
      <c r="A25" s="17"/>
      <c r="I25" s="273" t="s">
        <v>0</v>
      </c>
      <c r="J25" s="274">
        <f>+'8'!D24</f>
        <v>29653458.206216592</v>
      </c>
      <c r="K25" s="274">
        <f>+'8'!E24</f>
        <v>72610863.477367267</v>
      </c>
      <c r="L25" s="274">
        <f>+'8'!F24</f>
        <v>15741013.725054324</v>
      </c>
      <c r="M25" s="274">
        <f>+'8'!G24</f>
        <v>118005335.40863818</v>
      </c>
      <c r="N25" s="275">
        <f>+'8'!H24</f>
        <v>1.1000000000000001</v>
      </c>
    </row>
    <row r="26" spans="1:16" ht="30" customHeight="1">
      <c r="A26" s="17"/>
      <c r="B26" s="17"/>
      <c r="C26" s="17"/>
      <c r="D26" s="17"/>
      <c r="E26" s="17"/>
      <c r="F26" s="17"/>
      <c r="G26" s="17"/>
      <c r="H26" s="17"/>
    </row>
    <row r="27" spans="1:16" ht="30" customHeight="1">
      <c r="A27" s="17"/>
      <c r="B27" s="422" t="s">
        <v>293</v>
      </c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</row>
    <row r="28" spans="1:16" ht="30" customHeight="1">
      <c r="B28" s="378" t="s">
        <v>344</v>
      </c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</row>
    <row r="30" spans="1:16" s="340" customFormat="1" ht="30" customHeight="1">
      <c r="B30" s="341" t="s">
        <v>335</v>
      </c>
      <c r="C30" s="341"/>
      <c r="D30" s="341"/>
      <c r="E30" s="341"/>
      <c r="F30" s="341"/>
      <c r="G30" s="341"/>
      <c r="K30" s="342"/>
      <c r="N30" s="344" t="s">
        <v>336</v>
      </c>
    </row>
    <row r="31" spans="1:16" ht="30" customHeight="1">
      <c r="B31" s="37"/>
    </row>
    <row r="32" spans="1:16" ht="50" customHeight="1">
      <c r="B32" s="367" t="s">
        <v>127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8"/>
      <c r="P32" s="31"/>
    </row>
    <row r="34" spans="1:1" ht="30" customHeight="1">
      <c r="A34" s="39"/>
    </row>
    <row r="35" spans="1:1" ht="30" customHeight="1">
      <c r="A35" s="24"/>
    </row>
  </sheetData>
  <mergeCells count="8">
    <mergeCell ref="B32:N32"/>
    <mergeCell ref="M2:N2"/>
    <mergeCell ref="J8:N8"/>
    <mergeCell ref="I8:I9"/>
    <mergeCell ref="B5:N5"/>
    <mergeCell ref="B6:N6"/>
    <mergeCell ref="B27:N27"/>
    <mergeCell ref="B28:N28"/>
  </mergeCells>
  <phoneticPr fontId="20" type="noConversion"/>
  <hyperlinks>
    <hyperlink ref="B32" location="Índice!A1" display="Volver al índice"/>
    <hyperlink ref="N30" location="G8.b!A1" display="Siguiente   "/>
    <hyperlink ref="B30" location="'G7'!A1" display="  Atrás "/>
    <hyperlink ref="K30" location="'7.a'!A1" display="'7.a'!A1"/>
  </hyperlinks>
  <pageMargins left="0.70000000000000007" right="0.70000000000000007" top="1.54" bottom="0.75000000000000011" header="0.6962992125984252" footer="0.30000000000000004"/>
  <pageSetup scale="45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1"/>
  <sheetViews>
    <sheetView showGridLines="0" workbookViewId="0"/>
  </sheetViews>
  <sheetFormatPr baseColWidth="10" defaultColWidth="13" defaultRowHeight="29" customHeight="1" x14ac:dyDescent="0"/>
  <cols>
    <col min="1" max="7" width="13" style="58"/>
    <col min="8" max="8" width="37.1640625" style="58" customWidth="1"/>
    <col min="9" max="9" width="41" style="58" customWidth="1"/>
    <col min="10" max="10" width="13" style="58" customWidth="1"/>
    <col min="11" max="16384" width="13" style="58"/>
  </cols>
  <sheetData>
    <row r="1" spans="1:30" s="31" customFormat="1" ht="30.75" customHeight="1"/>
    <row r="2" spans="1:30" s="31" customFormat="1" ht="62" customHeight="1">
      <c r="D2" s="32"/>
      <c r="F2" s="33"/>
      <c r="H2" s="34"/>
      <c r="I2" s="33" t="s">
        <v>406</v>
      </c>
      <c r="J2" s="34"/>
    </row>
    <row r="3" spans="1:30" s="31" customFormat="1" ht="30.75" customHeight="1">
      <c r="C3" s="35"/>
      <c r="D3" s="35"/>
      <c r="E3" s="35"/>
      <c r="J3" s="36"/>
      <c r="K3" s="36"/>
      <c r="L3" s="36"/>
      <c r="M3" s="36"/>
    </row>
    <row r="4" spans="1:30" s="5" customFormat="1" ht="29" customHeight="1"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30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5"/>
      <c r="U5" s="335"/>
      <c r="V5" s="334"/>
      <c r="W5" s="334"/>
      <c r="X5" s="334"/>
      <c r="Y5" s="334"/>
      <c r="Z5" s="334"/>
      <c r="AA5" s="336"/>
      <c r="AB5" s="336"/>
      <c r="AC5" s="336"/>
    </row>
    <row r="6" spans="1:30" s="337" customFormat="1" ht="29" customHeight="1">
      <c r="B6" s="370" t="s">
        <v>341</v>
      </c>
      <c r="C6" s="370"/>
      <c r="D6" s="370"/>
      <c r="E6" s="370"/>
      <c r="F6" s="370"/>
      <c r="G6" s="370"/>
      <c r="H6" s="370"/>
      <c r="I6" s="370"/>
      <c r="J6" s="332"/>
      <c r="K6" s="332"/>
      <c r="L6" s="332"/>
      <c r="M6" s="332"/>
      <c r="N6" s="332"/>
      <c r="O6" s="332"/>
      <c r="P6" s="338"/>
      <c r="Q6" s="338"/>
      <c r="R6" s="338"/>
      <c r="S6" s="338"/>
      <c r="T6" s="335"/>
      <c r="U6" s="335"/>
      <c r="V6" s="338"/>
      <c r="W6" s="338"/>
      <c r="X6" s="338"/>
      <c r="Y6" s="338"/>
      <c r="Z6" s="338"/>
      <c r="AA6" s="339"/>
      <c r="AB6" s="339"/>
      <c r="AC6" s="339"/>
      <c r="AD6" s="339"/>
    </row>
    <row r="7" spans="1:30" s="8" customFormat="1" ht="29" customHeight="1">
      <c r="B7" s="16"/>
    </row>
    <row r="8" spans="1:30" ht="50" customHeight="1">
      <c r="A8" s="57"/>
      <c r="B8" s="57"/>
      <c r="C8" s="57"/>
      <c r="D8" s="57"/>
      <c r="E8" s="57"/>
      <c r="F8" s="57"/>
      <c r="H8" s="44" t="s">
        <v>71</v>
      </c>
      <c r="I8" s="44" t="s">
        <v>151</v>
      </c>
    </row>
    <row r="9" spans="1:30" ht="29" customHeight="1">
      <c r="A9" s="57"/>
      <c r="B9" s="57"/>
      <c r="C9" s="57"/>
      <c r="D9" s="57"/>
      <c r="E9" s="57"/>
      <c r="F9" s="57"/>
      <c r="H9" s="41" t="s">
        <v>173</v>
      </c>
      <c r="I9" s="62">
        <v>58.834000000000003</v>
      </c>
    </row>
    <row r="10" spans="1:30" ht="29" customHeight="1">
      <c r="A10" s="57"/>
      <c r="B10" s="57"/>
      <c r="E10" s="57"/>
      <c r="F10" s="57"/>
      <c r="H10" s="42" t="s">
        <v>24</v>
      </c>
      <c r="I10" s="63">
        <v>25.53</v>
      </c>
    </row>
    <row r="11" spans="1:30" ht="29" customHeight="1">
      <c r="A11" s="57"/>
      <c r="B11" s="57"/>
      <c r="E11" s="59"/>
      <c r="F11" s="57"/>
      <c r="H11" s="41" t="s">
        <v>66</v>
      </c>
      <c r="I11" s="62">
        <v>14.587999999999999</v>
      </c>
    </row>
    <row r="12" spans="1:30" ht="29" customHeight="1">
      <c r="A12" s="57"/>
      <c r="B12" s="57"/>
      <c r="E12" s="57"/>
      <c r="F12" s="57"/>
      <c r="H12" s="42" t="s">
        <v>161</v>
      </c>
      <c r="I12" s="63">
        <v>6.1980000000000004</v>
      </c>
    </row>
    <row r="13" spans="1:30" ht="29" customHeight="1">
      <c r="A13" s="57"/>
      <c r="B13" s="57"/>
      <c r="E13" s="57"/>
      <c r="F13" s="57"/>
      <c r="H13" s="41" t="s">
        <v>74</v>
      </c>
      <c r="I13" s="62">
        <v>5.1749999999999998</v>
      </c>
    </row>
    <row r="14" spans="1:30" ht="29" customHeight="1">
      <c r="A14" s="57"/>
      <c r="B14" s="57"/>
      <c r="E14" s="57"/>
      <c r="F14" s="57"/>
      <c r="H14" s="64" t="s">
        <v>189</v>
      </c>
      <c r="I14" s="65">
        <v>2.46</v>
      </c>
    </row>
    <row r="15" spans="1:30" ht="29" customHeight="1">
      <c r="A15" s="57"/>
      <c r="B15" s="60"/>
      <c r="E15" s="60"/>
      <c r="F15" s="57"/>
      <c r="H15" s="41" t="s">
        <v>76</v>
      </c>
      <c r="I15" s="62">
        <v>2.0670000000000002</v>
      </c>
    </row>
    <row r="16" spans="1:30" ht="29" customHeight="1">
      <c r="A16" s="57"/>
      <c r="B16" s="60"/>
      <c r="E16" s="60"/>
      <c r="F16" s="57"/>
      <c r="H16" s="42" t="s">
        <v>155</v>
      </c>
      <c r="I16" s="63">
        <v>1.6639999999999999</v>
      </c>
    </row>
    <row r="17" spans="1:16" ht="29" customHeight="1">
      <c r="A17" s="57"/>
      <c r="B17" s="60"/>
      <c r="E17" s="60"/>
      <c r="F17" s="57"/>
      <c r="H17" s="41" t="s">
        <v>38</v>
      </c>
      <c r="I17" s="62">
        <v>0.33</v>
      </c>
    </row>
    <row r="18" spans="1:16" ht="29" customHeight="1">
      <c r="A18" s="57"/>
      <c r="B18" s="60"/>
      <c r="E18" s="60"/>
      <c r="F18" s="57"/>
    </row>
    <row r="19" spans="1:16" ht="29" customHeight="1">
      <c r="A19" s="57"/>
      <c r="B19" s="371" t="s">
        <v>342</v>
      </c>
      <c r="C19" s="371"/>
      <c r="D19" s="371"/>
      <c r="E19" s="371"/>
      <c r="F19" s="371"/>
      <c r="G19" s="371"/>
      <c r="H19" s="371"/>
      <c r="I19" s="371"/>
    </row>
    <row r="20" spans="1:16" ht="29" customHeight="1">
      <c r="A20" s="57"/>
      <c r="B20" s="60"/>
      <c r="C20" s="61"/>
      <c r="D20" s="60"/>
      <c r="E20" s="60"/>
      <c r="F20" s="57"/>
    </row>
    <row r="21" spans="1:16" s="340" customFormat="1" ht="30" customHeight="1">
      <c r="B21" s="341" t="s">
        <v>335</v>
      </c>
      <c r="C21" s="341"/>
      <c r="D21" s="341"/>
      <c r="E21" s="341"/>
      <c r="F21" s="341"/>
      <c r="G21" s="341"/>
      <c r="I21" s="343" t="s">
        <v>336</v>
      </c>
      <c r="K21" s="342"/>
    </row>
    <row r="22" spans="1:16" s="8" customFormat="1" ht="30" customHeight="1">
      <c r="B22" s="37"/>
    </row>
    <row r="23" spans="1:16" s="8" customFormat="1" ht="50" customHeight="1">
      <c r="B23" s="367" t="s">
        <v>127</v>
      </c>
      <c r="C23" s="367"/>
      <c r="D23" s="367"/>
      <c r="E23" s="367"/>
      <c r="F23" s="367"/>
      <c r="G23" s="367"/>
      <c r="H23" s="367"/>
      <c r="I23" s="367"/>
      <c r="J23" s="38"/>
      <c r="K23" s="38"/>
      <c r="L23" s="38"/>
      <c r="M23" s="38"/>
      <c r="N23" s="38"/>
      <c r="O23" s="38"/>
      <c r="P23" s="31"/>
    </row>
    <row r="24" spans="1:16" ht="29" customHeight="1">
      <c r="A24" s="57"/>
      <c r="B24" s="60"/>
      <c r="C24" s="60"/>
      <c r="D24" s="60"/>
      <c r="E24" s="60"/>
      <c r="F24" s="57"/>
    </row>
    <row r="25" spans="1:16" ht="29" customHeight="1">
      <c r="A25" s="57"/>
      <c r="B25" s="60"/>
      <c r="C25" s="57"/>
      <c r="D25" s="60"/>
      <c r="E25" s="60"/>
      <c r="F25" s="57"/>
    </row>
    <row r="26" spans="1:16" ht="29" customHeight="1">
      <c r="B26" s="57"/>
      <c r="C26" s="57"/>
      <c r="D26" s="57"/>
      <c r="E26" s="57"/>
      <c r="F26" s="57"/>
    </row>
    <row r="27" spans="1:16" ht="29" customHeight="1">
      <c r="A27" s="49"/>
      <c r="B27" s="57"/>
      <c r="C27" s="57"/>
      <c r="D27" s="57"/>
      <c r="E27" s="57"/>
      <c r="F27" s="57"/>
    </row>
    <row r="28" spans="1:16" ht="29" customHeight="1">
      <c r="A28" s="24"/>
      <c r="B28" s="57"/>
      <c r="C28" s="57"/>
      <c r="D28" s="57"/>
      <c r="E28" s="57"/>
      <c r="F28" s="57"/>
    </row>
    <row r="29" spans="1:16" ht="29" customHeight="1">
      <c r="A29" s="57"/>
      <c r="B29" s="57"/>
      <c r="C29" s="57"/>
      <c r="D29" s="57"/>
      <c r="E29" s="57"/>
      <c r="F29" s="57"/>
    </row>
    <row r="30" spans="1:16" ht="29" customHeight="1">
      <c r="A30" s="57"/>
      <c r="B30" s="57"/>
      <c r="C30" s="57"/>
      <c r="D30" s="57"/>
      <c r="E30" s="57"/>
      <c r="F30" s="57"/>
    </row>
    <row r="31" spans="1:16" ht="29" customHeight="1">
      <c r="A31" s="57"/>
      <c r="B31" s="57"/>
      <c r="C31" s="57"/>
      <c r="D31" s="57"/>
      <c r="E31" s="57"/>
      <c r="F31" s="57"/>
    </row>
  </sheetData>
  <mergeCells count="4">
    <mergeCell ref="B5:I5"/>
    <mergeCell ref="B6:I6"/>
    <mergeCell ref="B19:I19"/>
    <mergeCell ref="B23:I23"/>
  </mergeCells>
  <phoneticPr fontId="20" type="noConversion"/>
  <hyperlinks>
    <hyperlink ref="B23" location="Índice!A1" display="Volver al índice"/>
    <hyperlink ref="I21" location="G8.c!A1" display="Siguiente   "/>
    <hyperlink ref="B21" location="G8.a!A1" display="  Atrás "/>
    <hyperlink ref="K21" location="'7.a'!A1" display="'7.a'!A1"/>
  </hyperlinks>
  <pageMargins left="0.70000000000000007" right="0.70000000000000007" top="1.54" bottom="0.75000000000000011" header="0.6962992125984252" footer="0.30000000000000004"/>
  <pageSetup scale="6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6"/>
  <sheetViews>
    <sheetView showGridLines="0" workbookViewId="0"/>
  </sheetViews>
  <sheetFormatPr baseColWidth="10" defaultColWidth="13" defaultRowHeight="30" customHeight="1" x14ac:dyDescent="0"/>
  <cols>
    <col min="1" max="7" width="13" style="8"/>
    <col min="8" max="8" width="25" style="8" customWidth="1"/>
    <col min="9" max="9" width="36.5" style="8" customWidth="1"/>
    <col min="10" max="10" width="25.83203125" style="8" customWidth="1"/>
    <col min="11" max="11" width="31.33203125" style="8" customWidth="1"/>
    <col min="12" max="12" width="14.6640625" style="8" customWidth="1"/>
    <col min="13" max="13" width="22.1640625" style="8" customWidth="1"/>
    <col min="14" max="16384" width="13" style="8"/>
  </cols>
  <sheetData>
    <row r="1" spans="2:33" s="31" customFormat="1" ht="30.75" customHeight="1"/>
    <row r="2" spans="2:33" s="31" customFormat="1" ht="62" customHeight="1">
      <c r="D2" s="32"/>
      <c r="F2" s="33"/>
      <c r="H2" s="34"/>
      <c r="L2" s="355" t="s">
        <v>406</v>
      </c>
      <c r="M2" s="355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34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340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2:33" ht="30" customHeight="1">
      <c r="H7" s="17"/>
      <c r="I7" s="17"/>
      <c r="J7" s="17"/>
      <c r="K7" s="17"/>
      <c r="L7" s="17"/>
      <c r="M7" s="17"/>
      <c r="N7" s="17"/>
    </row>
    <row r="8" spans="2:33" ht="30" customHeight="1">
      <c r="H8" s="399" t="s">
        <v>104</v>
      </c>
      <c r="I8" s="399" t="s">
        <v>150</v>
      </c>
      <c r="J8" s="399"/>
      <c r="K8" s="399"/>
      <c r="L8" s="399"/>
      <c r="M8" s="399"/>
      <c r="N8" s="17"/>
    </row>
    <row r="9" spans="2:33" ht="30" customHeight="1">
      <c r="H9" s="399"/>
      <c r="I9" s="44" t="s">
        <v>191</v>
      </c>
      <c r="J9" s="44" t="s">
        <v>135</v>
      </c>
      <c r="K9" s="44" t="s">
        <v>190</v>
      </c>
      <c r="L9" s="264" t="s">
        <v>0</v>
      </c>
      <c r="M9" s="44" t="s">
        <v>149</v>
      </c>
      <c r="N9" s="17"/>
    </row>
    <row r="10" spans="2:33" ht="30" customHeight="1">
      <c r="H10" s="41" t="s">
        <v>1</v>
      </c>
      <c r="I10" s="276">
        <f>+'8'!D9</f>
        <v>869559.5681603275</v>
      </c>
      <c r="J10" s="276">
        <f>+'8'!E9</f>
        <v>1885025.9900341881</v>
      </c>
      <c r="K10" s="276">
        <f>+'8'!F9</f>
        <v>927919.58009478089</v>
      </c>
      <c r="L10" s="278">
        <f>+'8'!G9</f>
        <v>3682505.1382892965</v>
      </c>
      <c r="M10" s="55">
        <f>+'8'!H9</f>
        <v>0.76667777141173366</v>
      </c>
      <c r="N10" s="17"/>
    </row>
    <row r="11" spans="2:33" ht="30" customHeight="1">
      <c r="H11" s="42" t="s">
        <v>2</v>
      </c>
      <c r="I11" s="277">
        <f>+'8'!D10</f>
        <v>1246217.3416666666</v>
      </c>
      <c r="J11" s="277">
        <f>+'8'!E10</f>
        <v>6748594.5333333341</v>
      </c>
      <c r="K11" s="277">
        <f>+'8'!F10</f>
        <v>862940.03333333321</v>
      </c>
      <c r="L11" s="278">
        <f>+'8'!G10</f>
        <v>8857751.9083333351</v>
      </c>
      <c r="M11" s="56">
        <f>+'8'!H10</f>
        <v>1.1321319772505569</v>
      </c>
      <c r="N11" s="17"/>
    </row>
    <row r="12" spans="2:33" ht="30" customHeight="1">
      <c r="H12" s="41" t="s">
        <v>3</v>
      </c>
      <c r="I12" s="276">
        <f>+'8'!D11</f>
        <v>7388290</v>
      </c>
      <c r="J12" s="276">
        <f>+'8'!E11</f>
        <v>6342855.4040000001</v>
      </c>
      <c r="K12" s="276">
        <f>+'8'!F11</f>
        <v>557500</v>
      </c>
      <c r="L12" s="278">
        <f>+'8'!G11</f>
        <v>14288645.403999999</v>
      </c>
      <c r="M12" s="55">
        <f>+'8'!H11</f>
        <v>1.0769918194377539</v>
      </c>
      <c r="N12" s="17"/>
    </row>
    <row r="13" spans="2:33" ht="30" customHeight="1">
      <c r="H13" s="42" t="s">
        <v>4</v>
      </c>
      <c r="I13" s="277">
        <f>+'8'!D12</f>
        <v>939852.15604166663</v>
      </c>
      <c r="J13" s="277">
        <f>+'8'!E12</f>
        <v>2086632.6072749998</v>
      </c>
      <c r="K13" s="277">
        <f>+'8'!F12</f>
        <v>228928</v>
      </c>
      <c r="L13" s="278">
        <f>+'8'!G12</f>
        <v>3255412.7633166667</v>
      </c>
      <c r="M13" s="56">
        <f>+'8'!H12</f>
        <v>1.0367305642655358</v>
      </c>
      <c r="N13" s="17"/>
    </row>
    <row r="14" spans="2:33" ht="30" customHeight="1">
      <c r="H14" s="41" t="s">
        <v>5</v>
      </c>
      <c r="I14" s="276">
        <f>+'8'!D13</f>
        <v>6147929.6499999994</v>
      </c>
      <c r="J14" s="276">
        <f>+'8'!E13</f>
        <v>18821882.221250001</v>
      </c>
      <c r="K14" s="276">
        <f>+'8'!F13</f>
        <v>3109833.75</v>
      </c>
      <c r="L14" s="278">
        <f>+'8'!G13</f>
        <v>28079645.62125</v>
      </c>
      <c r="M14" s="55">
        <f>+'8'!H13</f>
        <v>1.4594478675445988</v>
      </c>
      <c r="N14" s="17"/>
    </row>
    <row r="15" spans="2:33" ht="30" customHeight="1">
      <c r="H15" s="42" t="s">
        <v>6</v>
      </c>
      <c r="I15" s="277">
        <f>+'8'!D14</f>
        <v>540706.51040000003</v>
      </c>
      <c r="J15" s="277">
        <f>+'8'!E14</f>
        <v>835594.02098868089</v>
      </c>
      <c r="K15" s="277">
        <f>+'8'!F14</f>
        <v>558101.56723333336</v>
      </c>
      <c r="L15" s="278">
        <f>+'8'!G14</f>
        <v>1934402.0986220143</v>
      </c>
      <c r="M15" s="56">
        <f>+'8'!H14</f>
        <v>0.6734243782639896</v>
      </c>
      <c r="N15" s="17"/>
    </row>
    <row r="16" spans="2:33" ht="30" customHeight="1">
      <c r="H16" s="41" t="s">
        <v>7</v>
      </c>
      <c r="I16" s="276">
        <f>+'8'!D15</f>
        <v>1541713.3075000001</v>
      </c>
      <c r="J16" s="276">
        <f>+'8'!E15</f>
        <v>2346017.0041666664</v>
      </c>
      <c r="K16" s="276">
        <f>+'8'!F15</f>
        <v>895348.90853333334</v>
      </c>
      <c r="L16" s="278">
        <f>+'8'!G15</f>
        <v>4783079.2202000003</v>
      </c>
      <c r="M16" s="55">
        <f>+'8'!H15</f>
        <v>1.093344974502374</v>
      </c>
      <c r="N16" s="17"/>
    </row>
    <row r="17" spans="1:16" ht="30" customHeight="1">
      <c r="H17" s="42" t="s">
        <v>8</v>
      </c>
      <c r="I17" s="277">
        <f>+'8'!D16</f>
        <v>398247.85416666669</v>
      </c>
      <c r="J17" s="277">
        <f>+'8'!E16</f>
        <v>733266.77182999987</v>
      </c>
      <c r="K17" s="277">
        <f>+'8'!F16</f>
        <v>251142.85520000002</v>
      </c>
      <c r="L17" s="278">
        <f>+'8'!G16</f>
        <v>1382657.4811966666</v>
      </c>
      <c r="M17" s="56">
        <f>+'8'!H16</f>
        <v>1.0164282267987934</v>
      </c>
      <c r="N17" s="17"/>
    </row>
    <row r="18" spans="1:16" ht="30" customHeight="1">
      <c r="H18" s="41" t="s">
        <v>9</v>
      </c>
      <c r="I18" s="276">
        <f>+'8'!D17</f>
        <v>1226373.3333333333</v>
      </c>
      <c r="J18" s="276">
        <f>+'8'!E17</f>
        <v>8611483</v>
      </c>
      <c r="K18" s="276">
        <f>+'8'!F17</f>
        <v>884773.33333333337</v>
      </c>
      <c r="L18" s="278">
        <f>+'8'!G17</f>
        <v>10722629.666666668</v>
      </c>
      <c r="M18" s="55">
        <f>+'8'!H17</f>
        <v>1.2141385814923435</v>
      </c>
      <c r="N18" s="17"/>
    </row>
    <row r="19" spans="1:16" ht="30" customHeight="1">
      <c r="H19" s="42" t="s">
        <v>10</v>
      </c>
      <c r="I19" s="277">
        <f>+'8'!D18</f>
        <v>154737</v>
      </c>
      <c r="J19" s="277">
        <f>+'8'!E18</f>
        <v>595541.66666666674</v>
      </c>
      <c r="K19" s="277">
        <f>+'8'!F18</f>
        <v>248139</v>
      </c>
      <c r="L19" s="278">
        <f>+'8'!G18</f>
        <v>998417.66666666674</v>
      </c>
      <c r="M19" s="56">
        <f>+'8'!H18</f>
        <v>0.75297267103479626</v>
      </c>
      <c r="N19" s="17"/>
    </row>
    <row r="20" spans="1:16" ht="30" customHeight="1">
      <c r="H20" s="41" t="s">
        <v>11</v>
      </c>
      <c r="I20" s="276">
        <f>+'8'!D19</f>
        <v>513566.22805203008</v>
      </c>
      <c r="J20" s="276">
        <f>+'8'!E19</f>
        <v>1312571.182911111</v>
      </c>
      <c r="K20" s="276">
        <f>+'8'!F19</f>
        <v>462437.10079903057</v>
      </c>
      <c r="L20" s="278">
        <f>+'8'!G19</f>
        <v>2288574.5117621715</v>
      </c>
      <c r="M20" s="55">
        <f>+'8'!H19</f>
        <v>0.67100320046881368</v>
      </c>
      <c r="N20" s="17"/>
    </row>
    <row r="21" spans="1:16" ht="30" customHeight="1">
      <c r="H21" s="42" t="s">
        <v>12</v>
      </c>
      <c r="I21" s="277">
        <f>+'8'!D20</f>
        <v>1488160.5999999999</v>
      </c>
      <c r="J21" s="277">
        <f>+'8'!E20</f>
        <v>6949049.3458636831</v>
      </c>
      <c r="K21" s="277">
        <f>+'8'!F20</f>
        <v>2202245.0199999996</v>
      </c>
      <c r="L21" s="278">
        <f>+'8'!G20</f>
        <v>10639454.965863682</v>
      </c>
      <c r="M21" s="56">
        <f>+'8'!H20</f>
        <v>0.99532705239783037</v>
      </c>
      <c r="N21" s="17"/>
    </row>
    <row r="22" spans="1:16" ht="30" customHeight="1">
      <c r="H22" s="41" t="s">
        <v>13</v>
      </c>
      <c r="I22" s="276">
        <f>+'8'!D21</f>
        <v>272380.73333333334</v>
      </c>
      <c r="J22" s="276">
        <f>+'8'!E21</f>
        <v>617444.83333333337</v>
      </c>
      <c r="K22" s="276">
        <f>+'8'!F21</f>
        <v>93750</v>
      </c>
      <c r="L22" s="278">
        <f>+'8'!G21</f>
        <v>983575.56666666665</v>
      </c>
      <c r="M22" s="55">
        <f>+'8'!H21</f>
        <v>0.76431202567663159</v>
      </c>
      <c r="N22" s="17"/>
    </row>
    <row r="23" spans="1:16" ht="30" customHeight="1">
      <c r="H23" s="42" t="s">
        <v>14</v>
      </c>
      <c r="I23" s="277">
        <f>+'8'!D22</f>
        <v>1706371.5902292326</v>
      </c>
      <c r="J23" s="277">
        <f>+'8'!E22</f>
        <v>5772504.4491261858</v>
      </c>
      <c r="K23" s="277">
        <f>+'8'!F22</f>
        <v>1236104.4448605117</v>
      </c>
      <c r="L23" s="278">
        <f>+'8'!G22</f>
        <v>8714980.4842159301</v>
      </c>
      <c r="M23" s="56">
        <f>+'8'!H22</f>
        <v>1.4431234202343297</v>
      </c>
      <c r="N23" s="17"/>
    </row>
    <row r="24" spans="1:16" ht="30" customHeight="1">
      <c r="H24" s="41" t="s">
        <v>15</v>
      </c>
      <c r="I24" s="276">
        <f>+'8'!D23</f>
        <v>5219352.333333333</v>
      </c>
      <c r="J24" s="276">
        <f>+'8'!E23</f>
        <v>8952400.4465884101</v>
      </c>
      <c r="K24" s="276">
        <f>+'8'!F23</f>
        <v>3221850.1316666668</v>
      </c>
      <c r="L24" s="278">
        <f>+'8'!G23</f>
        <v>17393602.911588412</v>
      </c>
      <c r="M24" s="55">
        <f>+'8'!H23</f>
        <v>0.92599701536098822</v>
      </c>
      <c r="N24" s="17"/>
    </row>
    <row r="25" spans="1:16" ht="30" customHeight="1">
      <c r="H25" s="273" t="s">
        <v>0</v>
      </c>
      <c r="I25" s="274">
        <f>+'8'!D24</f>
        <v>29653458.206216592</v>
      </c>
      <c r="J25" s="274">
        <f>+'8'!E24</f>
        <v>72610863.477367267</v>
      </c>
      <c r="K25" s="274">
        <f>+'8'!F24</f>
        <v>15741013.725054324</v>
      </c>
      <c r="L25" s="274">
        <f>+'8'!G24</f>
        <v>118005335.40863818</v>
      </c>
      <c r="M25" s="275">
        <f>+'8'!H24</f>
        <v>1.1000000000000001</v>
      </c>
      <c r="N25" s="17"/>
    </row>
    <row r="26" spans="1:16" ht="30" customHeight="1">
      <c r="H26" s="17"/>
      <c r="I26" s="17"/>
      <c r="J26" s="17"/>
      <c r="K26" s="17"/>
      <c r="L26" s="17"/>
      <c r="M26" s="17"/>
      <c r="N26" s="17"/>
    </row>
    <row r="27" spans="1:16" ht="30" customHeight="1">
      <c r="B27" s="429" t="s">
        <v>292</v>
      </c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17"/>
    </row>
    <row r="28" spans="1:16" ht="30" customHeight="1">
      <c r="B28" s="371" t="s">
        <v>338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17"/>
    </row>
    <row r="29" spans="1:16" ht="30" customHeight="1">
      <c r="A29" s="23"/>
      <c r="I29" s="17"/>
      <c r="J29" s="17"/>
      <c r="K29" s="17"/>
      <c r="L29" s="17"/>
      <c r="M29" s="17"/>
      <c r="N29" s="17"/>
    </row>
    <row r="30" spans="1:16" s="340" customFormat="1" ht="30" customHeight="1">
      <c r="B30" s="341" t="s">
        <v>335</v>
      </c>
      <c r="C30" s="341"/>
      <c r="D30" s="341"/>
      <c r="E30" s="341"/>
      <c r="F30" s="341"/>
      <c r="G30" s="341"/>
      <c r="K30" s="342"/>
      <c r="M30" s="341" t="s">
        <v>336</v>
      </c>
    </row>
    <row r="31" spans="1:16" ht="30" customHeight="1">
      <c r="B31" s="37"/>
    </row>
    <row r="32" spans="1:16" ht="50" customHeight="1">
      <c r="B32" s="367" t="s">
        <v>127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8"/>
      <c r="O32" s="38"/>
      <c r="P32" s="31"/>
    </row>
    <row r="33" spans="1:14" ht="30" customHeight="1">
      <c r="A33" s="24"/>
      <c r="I33" s="17"/>
      <c r="J33" s="17"/>
      <c r="K33" s="17"/>
      <c r="L33" s="17"/>
      <c r="M33" s="17"/>
      <c r="N33" s="17"/>
    </row>
    <row r="34" spans="1:14" ht="30" customHeight="1">
      <c r="H34" s="17"/>
      <c r="I34" s="17"/>
      <c r="J34" s="17"/>
      <c r="K34" s="17"/>
      <c r="L34" s="17"/>
      <c r="M34" s="17"/>
      <c r="N34" s="17"/>
    </row>
    <row r="35" spans="1:14" ht="30" customHeight="1">
      <c r="H35" s="17"/>
      <c r="I35" s="17"/>
      <c r="J35" s="17"/>
      <c r="K35" s="17"/>
      <c r="L35" s="17"/>
      <c r="M35" s="17"/>
      <c r="N35" s="17"/>
    </row>
    <row r="36" spans="1:14" ht="30" customHeight="1">
      <c r="H36" s="17"/>
      <c r="I36" s="17"/>
      <c r="J36" s="17"/>
      <c r="K36" s="17"/>
      <c r="L36" s="17"/>
      <c r="M36" s="17"/>
      <c r="N36" s="17"/>
    </row>
  </sheetData>
  <mergeCells count="8">
    <mergeCell ref="L2:M2"/>
    <mergeCell ref="B32:M32"/>
    <mergeCell ref="H8:H9"/>
    <mergeCell ref="I8:M8"/>
    <mergeCell ref="B5:M5"/>
    <mergeCell ref="B6:M6"/>
    <mergeCell ref="B27:M27"/>
    <mergeCell ref="B28:M28"/>
  </mergeCells>
  <phoneticPr fontId="20" type="noConversion"/>
  <hyperlinks>
    <hyperlink ref="B32" location="Índice!A1" display="Volver al índice"/>
    <hyperlink ref="M30" location="G8.d!A1" display="Siguiente   "/>
    <hyperlink ref="B30" location="G8.b!A1" display="  Atrás "/>
    <hyperlink ref="K30" location="'7.a'!A1" display="'7.a'!A1"/>
  </hyperlinks>
  <pageMargins left="0.70000000000000007" right="0.70000000000000007" top="1.54" bottom="0.75000000000000011" header="0.6962992125984252" footer="0.30000000000000004"/>
  <pageSetup scale="44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5"/>
  <sheetViews>
    <sheetView showGridLines="0" workbookViewId="0"/>
  </sheetViews>
  <sheetFormatPr baseColWidth="10" defaultColWidth="12.83203125" defaultRowHeight="30" customHeight="1" x14ac:dyDescent="0"/>
  <cols>
    <col min="1" max="1" width="12.83203125" style="8"/>
    <col min="2" max="2" width="25.5" style="8" customWidth="1"/>
    <col min="3" max="3" width="17.5" style="8" customWidth="1"/>
    <col min="4" max="4" width="17.1640625" style="8" customWidth="1"/>
    <col min="5" max="16384" width="12.83203125" style="8"/>
  </cols>
  <sheetData>
    <row r="1" spans="1:33" s="31" customFormat="1" ht="30.75" customHeight="1"/>
    <row r="2" spans="1:33" s="31" customFormat="1" ht="62" customHeight="1">
      <c r="D2" s="34"/>
      <c r="K2" s="355" t="s">
        <v>406</v>
      </c>
      <c r="L2" s="355"/>
      <c r="M2" s="355"/>
      <c r="N2" s="34"/>
    </row>
    <row r="3" spans="1:33" s="31" customFormat="1" ht="30.75" customHeight="1">
      <c r="C3" s="35"/>
      <c r="D3" s="35"/>
      <c r="E3" s="35"/>
      <c r="J3" s="36"/>
      <c r="K3" s="36"/>
      <c r="L3" s="36"/>
      <c r="M3" s="36"/>
    </row>
    <row r="4" spans="1:33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1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31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1:33" s="337" customFormat="1" ht="30" customHeight="1">
      <c r="B6" s="370" t="s">
        <v>402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1:33" ht="30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33" ht="30" customHeight="1">
      <c r="A8" s="72"/>
      <c r="B8" s="374" t="s">
        <v>104</v>
      </c>
      <c r="C8" s="375" t="s">
        <v>112</v>
      </c>
      <c r="D8" s="374" t="s">
        <v>17</v>
      </c>
      <c r="E8" s="374"/>
      <c r="F8" s="374"/>
      <c r="G8" s="374"/>
      <c r="H8" s="374"/>
      <c r="I8" s="374" t="s">
        <v>18</v>
      </c>
      <c r="J8" s="374"/>
      <c r="K8" s="374"/>
      <c r="L8" s="374"/>
      <c r="M8" s="252" t="s">
        <v>20</v>
      </c>
      <c r="N8" s="72"/>
    </row>
    <row r="9" spans="1:33" ht="30" customHeight="1">
      <c r="A9" s="72"/>
      <c r="B9" s="374"/>
      <c r="C9" s="375"/>
      <c r="D9" s="45" t="s">
        <v>24</v>
      </c>
      <c r="E9" s="45" t="s">
        <v>155</v>
      </c>
      <c r="F9" s="45" t="s">
        <v>73</v>
      </c>
      <c r="G9" s="45" t="s">
        <v>101</v>
      </c>
      <c r="H9" s="252" t="s">
        <v>107</v>
      </c>
      <c r="I9" s="251" t="s">
        <v>304</v>
      </c>
      <c r="J9" s="45" t="s">
        <v>76</v>
      </c>
      <c r="K9" s="45" t="s">
        <v>22</v>
      </c>
      <c r="L9" s="252" t="s">
        <v>107</v>
      </c>
      <c r="M9" s="45"/>
      <c r="N9" s="72"/>
    </row>
    <row r="10" spans="1:33" ht="30" customHeight="1">
      <c r="A10" s="72"/>
      <c r="B10" s="96" t="s">
        <v>1</v>
      </c>
      <c r="C10" s="41" t="s">
        <v>113</v>
      </c>
      <c r="D10" s="228">
        <v>8.4</v>
      </c>
      <c r="E10" s="228">
        <v>1.2</v>
      </c>
      <c r="F10" s="228">
        <v>1.7</v>
      </c>
      <c r="G10" s="228"/>
      <c r="H10" s="247">
        <f>SUM(D10:G10)</f>
        <v>11.299999999999999</v>
      </c>
      <c r="I10" s="228">
        <v>1.6</v>
      </c>
      <c r="J10" s="228">
        <v>0.05</v>
      </c>
      <c r="K10" s="228"/>
      <c r="L10" s="248">
        <f>+K10+J10+I10</f>
        <v>1.6500000000000001</v>
      </c>
      <c r="M10" s="247">
        <f>+L10+H10</f>
        <v>12.95</v>
      </c>
      <c r="N10" s="72"/>
    </row>
    <row r="11" spans="1:33" ht="30" customHeight="1">
      <c r="A11" s="72"/>
      <c r="B11" s="42" t="s">
        <v>2</v>
      </c>
      <c r="C11" s="42" t="s">
        <v>114</v>
      </c>
      <c r="D11" s="229">
        <v>9.1999999999999993</v>
      </c>
      <c r="E11" s="229">
        <v>1.2</v>
      </c>
      <c r="F11" s="229">
        <v>10.9</v>
      </c>
      <c r="G11" s="229"/>
      <c r="H11" s="247">
        <f t="shared" ref="H11:H24" si="0">SUM(D11:G11)</f>
        <v>21.299999999999997</v>
      </c>
      <c r="I11" s="229">
        <v>2.6</v>
      </c>
      <c r="J11" s="229"/>
      <c r="K11" s="229"/>
      <c r="L11" s="248">
        <f t="shared" ref="L11:L25" si="1">+K11+J11+I11</f>
        <v>2.6</v>
      </c>
      <c r="M11" s="247">
        <f t="shared" ref="M11:M25" si="2">+L11+H11</f>
        <v>23.9</v>
      </c>
      <c r="N11" s="72"/>
    </row>
    <row r="12" spans="1:33" ht="30" customHeight="1">
      <c r="A12" s="72"/>
      <c r="B12" s="96" t="s">
        <v>3</v>
      </c>
      <c r="C12" s="41" t="s">
        <v>115</v>
      </c>
      <c r="D12" s="228">
        <v>83.2</v>
      </c>
      <c r="E12" s="228">
        <v>1.4</v>
      </c>
      <c r="F12" s="228">
        <v>5.4</v>
      </c>
      <c r="G12" s="228"/>
      <c r="H12" s="247">
        <f t="shared" si="0"/>
        <v>90.000000000000014</v>
      </c>
      <c r="I12" s="228">
        <v>4.5</v>
      </c>
      <c r="J12" s="228">
        <v>0.6</v>
      </c>
      <c r="K12" s="228"/>
      <c r="L12" s="248">
        <f t="shared" si="1"/>
        <v>5.0999999999999996</v>
      </c>
      <c r="M12" s="247">
        <f t="shared" si="2"/>
        <v>95.100000000000009</v>
      </c>
      <c r="N12" s="72"/>
    </row>
    <row r="13" spans="1:33" ht="30" customHeight="1">
      <c r="A13" s="72"/>
      <c r="B13" s="42" t="s">
        <v>4</v>
      </c>
      <c r="C13" s="42" t="s">
        <v>116</v>
      </c>
      <c r="D13" s="229">
        <v>9.8000000000000007</v>
      </c>
      <c r="E13" s="230">
        <v>1.1000000000000001</v>
      </c>
      <c r="F13" s="229">
        <v>2.7</v>
      </c>
      <c r="G13" s="229"/>
      <c r="H13" s="247">
        <f t="shared" si="0"/>
        <v>13.600000000000001</v>
      </c>
      <c r="I13" s="229">
        <v>3.3</v>
      </c>
      <c r="J13" s="229">
        <v>0.2</v>
      </c>
      <c r="K13" s="229"/>
      <c r="L13" s="248">
        <f t="shared" si="1"/>
        <v>3.5</v>
      </c>
      <c r="M13" s="247">
        <f t="shared" si="2"/>
        <v>17.100000000000001</v>
      </c>
      <c r="N13" s="72"/>
    </row>
    <row r="14" spans="1:33" ht="30" customHeight="1">
      <c r="A14" s="72"/>
      <c r="B14" s="96" t="s">
        <v>5</v>
      </c>
      <c r="C14" s="41" t="s">
        <v>117</v>
      </c>
      <c r="D14" s="228">
        <v>51.2</v>
      </c>
      <c r="E14" s="228">
        <v>3.6</v>
      </c>
      <c r="F14" s="228">
        <v>45.7</v>
      </c>
      <c r="G14" s="228"/>
      <c r="H14" s="247">
        <f t="shared" si="0"/>
        <v>100.5</v>
      </c>
      <c r="I14" s="228">
        <v>12.9</v>
      </c>
      <c r="J14" s="228">
        <v>1</v>
      </c>
      <c r="K14" s="228"/>
      <c r="L14" s="248">
        <f t="shared" si="1"/>
        <v>13.9</v>
      </c>
      <c r="M14" s="247">
        <f t="shared" si="2"/>
        <v>114.4</v>
      </c>
      <c r="N14" s="72"/>
    </row>
    <row r="15" spans="1:33" ht="30" customHeight="1">
      <c r="A15" s="72"/>
      <c r="B15" s="42" t="s">
        <v>6</v>
      </c>
      <c r="C15" s="42" t="s">
        <v>113</v>
      </c>
      <c r="D15" s="229">
        <v>5.7</v>
      </c>
      <c r="E15" s="229">
        <v>1.3</v>
      </c>
      <c r="F15" s="229">
        <v>1</v>
      </c>
      <c r="G15" s="229"/>
      <c r="H15" s="247">
        <f t="shared" si="0"/>
        <v>8</v>
      </c>
      <c r="I15" s="229">
        <v>0.7</v>
      </c>
      <c r="J15" s="229"/>
      <c r="K15" s="229"/>
      <c r="L15" s="248">
        <f t="shared" si="1"/>
        <v>0.7</v>
      </c>
      <c r="M15" s="247">
        <f t="shared" si="2"/>
        <v>8.6999999999999993</v>
      </c>
      <c r="N15" s="72"/>
    </row>
    <row r="16" spans="1:33" ht="30" customHeight="1">
      <c r="A16" s="72"/>
      <c r="B16" s="96" t="s">
        <v>7</v>
      </c>
      <c r="C16" s="41" t="s">
        <v>117</v>
      </c>
      <c r="D16" s="228">
        <v>16.5</v>
      </c>
      <c r="E16" s="228">
        <v>1.2</v>
      </c>
      <c r="F16" s="228">
        <v>1.2</v>
      </c>
      <c r="G16" s="228"/>
      <c r="H16" s="247">
        <f t="shared" si="0"/>
        <v>18.899999999999999</v>
      </c>
      <c r="I16" s="228">
        <v>1.2</v>
      </c>
      <c r="J16" s="228">
        <v>3.0000000000000001E-3</v>
      </c>
      <c r="K16" s="228"/>
      <c r="L16" s="248">
        <f t="shared" si="1"/>
        <v>1.2029999999999998</v>
      </c>
      <c r="M16" s="247">
        <f t="shared" si="2"/>
        <v>20.102999999999998</v>
      </c>
      <c r="N16" s="72"/>
    </row>
    <row r="17" spans="1:19" ht="30" customHeight="1">
      <c r="A17" s="72"/>
      <c r="B17" s="42" t="s">
        <v>8</v>
      </c>
      <c r="C17" s="42" t="s">
        <v>117</v>
      </c>
      <c r="D17" s="229">
        <v>2.5</v>
      </c>
      <c r="E17" s="229">
        <v>0.2</v>
      </c>
      <c r="F17" s="229">
        <v>1.1000000000000001</v>
      </c>
      <c r="G17" s="229"/>
      <c r="H17" s="247">
        <f t="shared" si="0"/>
        <v>3.8000000000000003</v>
      </c>
      <c r="I17" s="229">
        <v>0.3</v>
      </c>
      <c r="J17" s="229"/>
      <c r="K17" s="229"/>
      <c r="L17" s="248">
        <f t="shared" si="1"/>
        <v>0.3</v>
      </c>
      <c r="M17" s="247">
        <f t="shared" si="2"/>
        <v>4.1000000000000005</v>
      </c>
      <c r="N17" s="72"/>
    </row>
    <row r="18" spans="1:19" ht="30" customHeight="1">
      <c r="A18" s="72"/>
      <c r="B18" s="96" t="s">
        <v>9</v>
      </c>
      <c r="C18" s="41" t="s">
        <v>118</v>
      </c>
      <c r="D18" s="228">
        <v>13.6</v>
      </c>
      <c r="E18" s="228">
        <v>0.3</v>
      </c>
      <c r="F18" s="228">
        <v>18</v>
      </c>
      <c r="G18" s="228">
        <v>1.2</v>
      </c>
      <c r="H18" s="247">
        <f t="shared" si="0"/>
        <v>33.1</v>
      </c>
      <c r="I18" s="228">
        <v>6.9</v>
      </c>
      <c r="J18" s="228"/>
      <c r="K18" s="228"/>
      <c r="L18" s="248">
        <f t="shared" si="1"/>
        <v>6.9</v>
      </c>
      <c r="M18" s="247">
        <f t="shared" si="2"/>
        <v>40</v>
      </c>
      <c r="N18" s="72"/>
    </row>
    <row r="19" spans="1:19" ht="30" customHeight="1">
      <c r="A19" s="72"/>
      <c r="B19" s="42" t="s">
        <v>10</v>
      </c>
      <c r="C19" s="42" t="s">
        <v>119</v>
      </c>
      <c r="D19" s="229">
        <v>1.3</v>
      </c>
      <c r="E19" s="229">
        <v>1.5</v>
      </c>
      <c r="F19" s="229">
        <v>0.6</v>
      </c>
      <c r="G19" s="229"/>
      <c r="H19" s="247">
        <f t="shared" si="0"/>
        <v>3.4</v>
      </c>
      <c r="I19" s="229">
        <v>0.3</v>
      </c>
      <c r="J19" s="229">
        <v>0</v>
      </c>
      <c r="K19" s="229"/>
      <c r="L19" s="248">
        <f t="shared" si="1"/>
        <v>0.3</v>
      </c>
      <c r="M19" s="247">
        <f t="shared" si="2"/>
        <v>3.6999999999999997</v>
      </c>
      <c r="N19" s="72"/>
    </row>
    <row r="20" spans="1:19" ht="30" customHeight="1">
      <c r="A20" s="72"/>
      <c r="B20" s="96" t="s">
        <v>11</v>
      </c>
      <c r="C20" s="41" t="s">
        <v>113</v>
      </c>
      <c r="D20" s="228">
        <v>10.1</v>
      </c>
      <c r="E20" s="228">
        <v>1.3</v>
      </c>
      <c r="F20" s="228">
        <v>1.2</v>
      </c>
      <c r="G20" s="228"/>
      <c r="H20" s="247">
        <f t="shared" si="0"/>
        <v>12.6</v>
      </c>
      <c r="I20" s="228">
        <v>1.1000000000000001</v>
      </c>
      <c r="J20" s="228">
        <v>0.03</v>
      </c>
      <c r="K20" s="228"/>
      <c r="L20" s="248">
        <f t="shared" si="1"/>
        <v>1.1300000000000001</v>
      </c>
      <c r="M20" s="247">
        <f t="shared" si="2"/>
        <v>13.73</v>
      </c>
      <c r="N20" s="72"/>
    </row>
    <row r="21" spans="1:19" ht="30" customHeight="1">
      <c r="A21" s="72"/>
      <c r="B21" s="42" t="s">
        <v>12</v>
      </c>
      <c r="C21" s="42" t="s">
        <v>113</v>
      </c>
      <c r="D21" s="229">
        <v>42</v>
      </c>
      <c r="E21" s="229">
        <v>2.2999999999999998</v>
      </c>
      <c r="F21" s="229">
        <v>7.9</v>
      </c>
      <c r="G21" s="229"/>
      <c r="H21" s="247">
        <f t="shared" si="0"/>
        <v>52.199999999999996</v>
      </c>
      <c r="I21" s="229">
        <v>7.8</v>
      </c>
      <c r="J21" s="229">
        <v>0.3</v>
      </c>
      <c r="K21" s="229">
        <v>2E-3</v>
      </c>
      <c r="L21" s="248">
        <f t="shared" si="1"/>
        <v>8.1020000000000003</v>
      </c>
      <c r="M21" s="247">
        <f t="shared" si="2"/>
        <v>60.301999999999992</v>
      </c>
      <c r="N21" s="72"/>
    </row>
    <row r="22" spans="1:19" ht="30" customHeight="1">
      <c r="A22" s="72"/>
      <c r="B22" s="96" t="s">
        <v>13</v>
      </c>
      <c r="C22" s="41" t="s">
        <v>120</v>
      </c>
      <c r="D22" s="228">
        <v>3.9</v>
      </c>
      <c r="E22" s="228">
        <v>0.7</v>
      </c>
      <c r="F22" s="228">
        <v>1.2</v>
      </c>
      <c r="G22" s="228"/>
      <c r="H22" s="247">
        <f t="shared" si="0"/>
        <v>5.8</v>
      </c>
      <c r="I22" s="228">
        <v>0.2</v>
      </c>
      <c r="J22" s="228">
        <v>0</v>
      </c>
      <c r="K22" s="228"/>
      <c r="L22" s="248">
        <f t="shared" si="1"/>
        <v>0.2</v>
      </c>
      <c r="M22" s="247">
        <f t="shared" si="2"/>
        <v>6</v>
      </c>
      <c r="N22" s="72"/>
    </row>
    <row r="23" spans="1:19" ht="30" customHeight="1">
      <c r="A23" s="72"/>
      <c r="B23" s="42" t="s">
        <v>14</v>
      </c>
      <c r="C23" s="42" t="s">
        <v>121</v>
      </c>
      <c r="D23" s="229">
        <v>9.8000000000000007</v>
      </c>
      <c r="E23" s="229">
        <v>0.2</v>
      </c>
      <c r="F23" s="229">
        <v>5.9</v>
      </c>
      <c r="G23" s="229"/>
      <c r="H23" s="247">
        <f t="shared" si="0"/>
        <v>15.9</v>
      </c>
      <c r="I23" s="229">
        <v>3.9</v>
      </c>
      <c r="J23" s="229">
        <v>0.3</v>
      </c>
      <c r="K23" s="229"/>
      <c r="L23" s="248">
        <f t="shared" si="1"/>
        <v>4.2</v>
      </c>
      <c r="M23" s="247">
        <f t="shared" si="2"/>
        <v>20.100000000000001</v>
      </c>
      <c r="N23" s="72"/>
    </row>
    <row r="24" spans="1:19" ht="30" customHeight="1">
      <c r="A24" s="72"/>
      <c r="B24" s="41" t="s">
        <v>15</v>
      </c>
      <c r="C24" s="41" t="s">
        <v>113</v>
      </c>
      <c r="D24" s="228">
        <v>80.400000000000006</v>
      </c>
      <c r="E24" s="228">
        <v>7.2</v>
      </c>
      <c r="F24" s="228">
        <v>8.5</v>
      </c>
      <c r="G24" s="228"/>
      <c r="H24" s="247">
        <f t="shared" si="0"/>
        <v>96.100000000000009</v>
      </c>
      <c r="I24" s="228">
        <v>5.4</v>
      </c>
      <c r="J24" s="228">
        <v>0.7</v>
      </c>
      <c r="K24" s="228"/>
      <c r="L24" s="248">
        <f t="shared" si="1"/>
        <v>6.1000000000000005</v>
      </c>
      <c r="M24" s="247">
        <f t="shared" si="2"/>
        <v>102.2</v>
      </c>
      <c r="N24" s="72"/>
    </row>
    <row r="25" spans="1:19" ht="30" customHeight="1">
      <c r="A25" s="72"/>
      <c r="B25" s="373" t="s">
        <v>20</v>
      </c>
      <c r="C25" s="373"/>
      <c r="D25" s="247">
        <f>SUM(D10:D24)</f>
        <v>347.6</v>
      </c>
      <c r="E25" s="247">
        <f>SUM(E10:E24)</f>
        <v>24.7</v>
      </c>
      <c r="F25" s="247">
        <f>SUM(F10:F24)</f>
        <v>113.00000000000001</v>
      </c>
      <c r="G25" s="247">
        <f>SUM(G10:G24)</f>
        <v>1.2</v>
      </c>
      <c r="H25" s="247">
        <f>486.5</f>
        <v>486.5</v>
      </c>
      <c r="I25" s="247">
        <f>52.9</f>
        <v>52.9</v>
      </c>
      <c r="J25" s="247">
        <f>SUM(J10:J24)</f>
        <v>3.1829999999999998</v>
      </c>
      <c r="K25" s="247">
        <f>SUM(K10:K24)</f>
        <v>2E-3</v>
      </c>
      <c r="L25" s="247">
        <f t="shared" si="1"/>
        <v>56.085000000000001</v>
      </c>
      <c r="M25" s="247">
        <f t="shared" si="2"/>
        <v>542.58500000000004</v>
      </c>
      <c r="N25" s="72"/>
    </row>
    <row r="26" spans="1:19" ht="30" customHeight="1">
      <c r="A26" s="72"/>
      <c r="B26" s="72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72"/>
      <c r="N26" s="72"/>
    </row>
    <row r="27" spans="1:19" ht="25" customHeight="1">
      <c r="B27" s="376" t="s">
        <v>313</v>
      </c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17"/>
    </row>
    <row r="28" spans="1:19" ht="25" customHeight="1">
      <c r="B28" s="371" t="s">
        <v>346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17"/>
    </row>
    <row r="29" spans="1:19" ht="30" customHeight="1">
      <c r="A29" s="2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9" s="340" customFormat="1" ht="30" customHeight="1">
      <c r="B30" s="341" t="s">
        <v>347</v>
      </c>
      <c r="D30" s="341"/>
      <c r="E30" s="341"/>
      <c r="F30" s="341"/>
      <c r="I30" s="342"/>
      <c r="M30" s="341" t="s">
        <v>336</v>
      </c>
    </row>
    <row r="31" spans="1:19" ht="30" customHeight="1">
      <c r="B31" s="37"/>
    </row>
    <row r="32" spans="1:19" ht="50" customHeight="1">
      <c r="B32" s="367" t="s">
        <v>127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8"/>
      <c r="O32" s="38"/>
      <c r="P32" s="38"/>
      <c r="Q32" s="38"/>
      <c r="R32" s="38"/>
      <c r="S32" s="31"/>
    </row>
    <row r="33" spans="1:14" ht="30" customHeight="1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30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30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</sheetData>
  <mergeCells count="11">
    <mergeCell ref="K2:M2"/>
    <mergeCell ref="B32:M32"/>
    <mergeCell ref="B25:C25"/>
    <mergeCell ref="B8:B9"/>
    <mergeCell ref="D8:H8"/>
    <mergeCell ref="C8:C9"/>
    <mergeCell ref="I8:L8"/>
    <mergeCell ref="B27:M27"/>
    <mergeCell ref="B28:M28"/>
    <mergeCell ref="B5:M5"/>
    <mergeCell ref="B6:M6"/>
  </mergeCells>
  <phoneticPr fontId="20" type="noConversion"/>
  <hyperlinks>
    <hyperlink ref="B32" location="Índice!A1" display="Volver al índice"/>
    <hyperlink ref="M30" location="'5'!A1" display="Siguiente   "/>
    <hyperlink ref="B30" location="'3'!A1" display="  Atrás "/>
    <hyperlink ref="I30" location="'12.b'!A1" display="'12.b'!A1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27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1.1640625" style="8" customWidth="1"/>
    <col min="10" max="10" width="21.5" style="8" customWidth="1"/>
    <col min="11" max="16384" width="12.83203125" style="8"/>
  </cols>
  <sheetData>
    <row r="1" spans="2:33" s="31" customFormat="1" ht="30.75" customHeight="1"/>
    <row r="2" spans="2:33" s="31" customFormat="1" ht="62" customHeight="1">
      <c r="D2" s="32"/>
      <c r="F2" s="33"/>
      <c r="H2" s="34"/>
      <c r="I2" s="355" t="s">
        <v>406</v>
      </c>
      <c r="J2" s="355"/>
      <c r="M2" s="34"/>
    </row>
    <row r="3" spans="2:33" s="31" customFormat="1" ht="30.75" customHeight="1">
      <c r="C3" s="35"/>
      <c r="D3" s="35"/>
      <c r="E3" s="35"/>
      <c r="J3" s="36"/>
      <c r="K3" s="36"/>
      <c r="L3" s="36"/>
      <c r="M3" s="36"/>
    </row>
    <row r="4" spans="2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2:33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2:33" s="337" customFormat="1" ht="30" customHeight="1">
      <c r="B6" s="370" t="s">
        <v>333</v>
      </c>
      <c r="C6" s="370"/>
      <c r="D6" s="370"/>
      <c r="E6" s="370"/>
      <c r="F6" s="370"/>
      <c r="G6" s="370"/>
      <c r="H6" s="370"/>
      <c r="I6" s="370"/>
      <c r="J6" s="370"/>
      <c r="K6" s="332"/>
      <c r="L6" s="332"/>
      <c r="M6" s="332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8" spans="2:33" ht="50" customHeight="1">
      <c r="I8" s="44" t="s">
        <v>71</v>
      </c>
      <c r="J8" s="44" t="s">
        <v>169</v>
      </c>
    </row>
    <row r="9" spans="2:33" ht="30" customHeight="1">
      <c r="I9" s="41" t="s">
        <v>155</v>
      </c>
      <c r="J9" s="40">
        <f>+'13.d'!E25</f>
        <v>22.193333333333335</v>
      </c>
    </row>
    <row r="10" spans="2:33" ht="30" customHeight="1">
      <c r="I10" s="42" t="s">
        <v>24</v>
      </c>
      <c r="J10" s="43">
        <f>+'13.d'!D25</f>
        <v>30.516000000000002</v>
      </c>
    </row>
    <row r="11" spans="2:33" ht="30" customHeight="1">
      <c r="I11" s="41" t="s">
        <v>156</v>
      </c>
      <c r="J11" s="40">
        <f>+'12.d'!G25</f>
        <v>42.957045009289786</v>
      </c>
    </row>
    <row r="12" spans="2:33" ht="30" customHeight="1">
      <c r="I12" s="42" t="s">
        <v>158</v>
      </c>
      <c r="J12" s="43">
        <f>+'12.d'!I25</f>
        <v>49.240263379599206</v>
      </c>
    </row>
    <row r="20" spans="1:16" ht="30" customHeight="1">
      <c r="B20" s="378" t="s">
        <v>334</v>
      </c>
      <c r="C20" s="378"/>
      <c r="D20" s="378"/>
      <c r="E20" s="378"/>
      <c r="F20" s="378"/>
      <c r="G20" s="378"/>
      <c r="H20" s="378"/>
      <c r="I20" s="378"/>
      <c r="J20" s="378"/>
    </row>
    <row r="21" spans="1:16" ht="30" customHeight="1">
      <c r="A21" s="39"/>
    </row>
    <row r="22" spans="1:16" s="340" customFormat="1" ht="30" customHeight="1">
      <c r="B22" s="341" t="s">
        <v>335</v>
      </c>
      <c r="C22" s="341"/>
      <c r="D22" s="341"/>
      <c r="E22" s="341"/>
      <c r="F22" s="341"/>
      <c r="G22" s="341"/>
      <c r="J22" s="341" t="s">
        <v>336</v>
      </c>
      <c r="K22" s="342"/>
    </row>
    <row r="23" spans="1:16" ht="30" customHeight="1">
      <c r="B23" s="37"/>
    </row>
    <row r="24" spans="1:16" ht="50" customHeight="1">
      <c r="B24" s="367" t="s">
        <v>127</v>
      </c>
      <c r="C24" s="367"/>
      <c r="D24" s="367"/>
      <c r="E24" s="367"/>
      <c r="F24" s="367"/>
      <c r="G24" s="367"/>
      <c r="H24" s="367"/>
      <c r="I24" s="367"/>
      <c r="J24" s="367"/>
      <c r="K24" s="38"/>
      <c r="L24" s="38"/>
      <c r="M24" s="38"/>
      <c r="N24" s="38"/>
      <c r="O24" s="38"/>
      <c r="P24" s="31"/>
    </row>
    <row r="25" spans="1:16" ht="30" customHeight="1">
      <c r="A25" s="24"/>
    </row>
    <row r="26" spans="1:16" ht="30" customHeight="1">
      <c r="A26" s="17"/>
    </row>
    <row r="27" spans="1:16" ht="30" customHeight="1">
      <c r="A27" s="17"/>
    </row>
  </sheetData>
  <mergeCells count="5">
    <mergeCell ref="B5:J5"/>
    <mergeCell ref="B6:J6"/>
    <mergeCell ref="B24:J24"/>
    <mergeCell ref="B20:J20"/>
    <mergeCell ref="I2:J2"/>
  </mergeCells>
  <phoneticPr fontId="20" type="noConversion"/>
  <hyperlinks>
    <hyperlink ref="B24" location="Índice!A1" display="Volver al índice"/>
    <hyperlink ref="J22" location="'G9'!A1" display="Siguiente   "/>
    <hyperlink ref="B22" location="G8.d!A1" display="  Atrás "/>
    <hyperlink ref="K22" location="'7.a'!A1" display="'7.a'!A1"/>
  </hyperlinks>
  <pageMargins left="0.70000000000000007" right="0.70000000000000007" top="1.54" bottom="0.75000000000000011" header="0.6962992125984252" footer="0.30000000000000004"/>
  <pageSetup scale="72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36"/>
  <sheetViews>
    <sheetView showGridLines="0" workbookViewId="0"/>
  </sheetViews>
  <sheetFormatPr baseColWidth="10" defaultColWidth="12.83203125" defaultRowHeight="30" customHeight="1" x14ac:dyDescent="0"/>
  <cols>
    <col min="1" max="8" width="12.83203125" style="8"/>
    <col min="9" max="9" width="29.83203125" style="8" customWidth="1"/>
    <col min="10" max="10" width="36.5" style="8" customWidth="1"/>
    <col min="11" max="16384" width="12.83203125" style="8"/>
  </cols>
  <sheetData>
    <row r="1" spans="1:34" s="31" customFormat="1" ht="30.75" customHeight="1"/>
    <row r="2" spans="1:34" s="31" customFormat="1" ht="62" customHeight="1">
      <c r="D2" s="32"/>
      <c r="F2" s="33"/>
      <c r="H2" s="34"/>
      <c r="J2" s="33" t="s">
        <v>406</v>
      </c>
      <c r="M2" s="34"/>
    </row>
    <row r="3" spans="1:34" s="31" customFormat="1" ht="30.75" customHeight="1">
      <c r="C3" s="35"/>
      <c r="D3" s="35"/>
      <c r="E3" s="35"/>
      <c r="J3" s="36"/>
      <c r="K3" s="36"/>
      <c r="L3" s="36"/>
      <c r="M3" s="36"/>
    </row>
    <row r="4" spans="1:34" s="5" customFormat="1" ht="30" customHeight="1">
      <c r="J4" s="6"/>
      <c r="K4" s="6"/>
      <c r="L4" s="6"/>
      <c r="M4" s="6"/>
      <c r="N4" s="6"/>
      <c r="O4" s="6"/>
      <c r="P4" s="6"/>
      <c r="Q4" s="6"/>
      <c r="R4" s="6"/>
      <c r="S4" s="7"/>
      <c r="T4" s="7"/>
    </row>
    <row r="5" spans="1:34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31"/>
      <c r="L5" s="331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335"/>
      <c r="Z5" s="334"/>
      <c r="AA5" s="334"/>
      <c r="AB5" s="334"/>
      <c r="AC5" s="334"/>
      <c r="AD5" s="334"/>
      <c r="AE5" s="336"/>
      <c r="AF5" s="336"/>
      <c r="AG5" s="336"/>
    </row>
    <row r="6" spans="1:34" s="337" customFormat="1" ht="30" customHeight="1">
      <c r="B6" s="370" t="s">
        <v>337</v>
      </c>
      <c r="C6" s="370"/>
      <c r="D6" s="370"/>
      <c r="E6" s="370"/>
      <c r="F6" s="370"/>
      <c r="G6" s="370"/>
      <c r="H6" s="370"/>
      <c r="I6" s="370"/>
      <c r="J6" s="370"/>
      <c r="K6" s="332"/>
      <c r="L6" s="332"/>
      <c r="M6" s="332"/>
      <c r="N6" s="332"/>
      <c r="O6" s="332"/>
      <c r="P6" s="332"/>
      <c r="Q6" s="332"/>
      <c r="R6" s="332"/>
      <c r="S6" s="332"/>
      <c r="T6" s="338"/>
      <c r="U6" s="338"/>
      <c r="V6" s="338"/>
      <c r="W6" s="338"/>
      <c r="X6" s="335"/>
      <c r="Y6" s="335"/>
      <c r="Z6" s="338"/>
      <c r="AA6" s="338"/>
      <c r="AB6" s="338"/>
      <c r="AC6" s="338"/>
      <c r="AD6" s="338"/>
      <c r="AE6" s="339"/>
      <c r="AF6" s="339"/>
      <c r="AG6" s="339"/>
      <c r="AH6" s="339"/>
    </row>
    <row r="7" spans="1:34" ht="30" customHeight="1">
      <c r="A7" s="17"/>
      <c r="B7" s="17"/>
      <c r="C7" s="17"/>
      <c r="D7" s="17"/>
      <c r="E7" s="17"/>
      <c r="F7" s="17"/>
    </row>
    <row r="8" spans="1:34" ht="50" customHeight="1">
      <c r="A8" s="18"/>
      <c r="B8" s="17"/>
      <c r="E8" s="17"/>
      <c r="F8" s="17"/>
      <c r="I8" s="44" t="s">
        <v>104</v>
      </c>
      <c r="J8" s="44" t="s">
        <v>169</v>
      </c>
    </row>
    <row r="9" spans="1:34" ht="30" customHeight="1">
      <c r="A9" s="17"/>
      <c r="B9" s="17"/>
      <c r="E9" s="17"/>
      <c r="F9" s="17"/>
      <c r="I9" s="41" t="s">
        <v>1</v>
      </c>
      <c r="J9" s="51">
        <f>+'12.d'!I10</f>
        <v>39</v>
      </c>
    </row>
    <row r="10" spans="1:34" ht="30" customHeight="1">
      <c r="A10" s="17"/>
      <c r="B10" s="17"/>
      <c r="E10" s="17"/>
      <c r="F10" s="17"/>
      <c r="I10" s="42" t="s">
        <v>2</v>
      </c>
      <c r="J10" s="53">
        <f>+'12.d'!I11</f>
        <v>73</v>
      </c>
    </row>
    <row r="11" spans="1:34" ht="30" customHeight="1">
      <c r="A11" s="17"/>
      <c r="B11" s="17"/>
      <c r="E11" s="17"/>
      <c r="F11" s="17"/>
      <c r="I11" s="41" t="s">
        <v>3</v>
      </c>
      <c r="J11" s="51">
        <f>+'12.d'!I12</f>
        <v>36</v>
      </c>
    </row>
    <row r="12" spans="1:34" ht="30" customHeight="1">
      <c r="A12" s="17"/>
      <c r="B12" s="17"/>
      <c r="E12" s="17"/>
      <c r="F12" s="17"/>
      <c r="I12" s="42" t="s">
        <v>4</v>
      </c>
      <c r="J12" s="53">
        <f>+'12.d'!I13</f>
        <v>67</v>
      </c>
    </row>
    <row r="13" spans="1:34" ht="30" customHeight="1">
      <c r="A13" s="17"/>
      <c r="B13" s="17"/>
      <c r="E13" s="17"/>
      <c r="F13" s="17"/>
      <c r="I13" s="41" t="s">
        <v>5</v>
      </c>
      <c r="J13" s="51">
        <f>+'12.d'!I14</f>
        <v>50</v>
      </c>
    </row>
    <row r="14" spans="1:34" ht="30" customHeight="1">
      <c r="A14" s="17"/>
      <c r="B14" s="17"/>
      <c r="E14" s="17"/>
      <c r="F14" s="17"/>
      <c r="I14" s="42" t="s">
        <v>6</v>
      </c>
      <c r="J14" s="53">
        <f>+'12.d'!I15</f>
        <v>38.790895395758454</v>
      </c>
    </row>
    <row r="15" spans="1:34" ht="30" customHeight="1">
      <c r="A15" s="17"/>
      <c r="B15" s="17"/>
      <c r="E15" s="17"/>
      <c r="F15" s="17"/>
      <c r="I15" s="41" t="s">
        <v>7</v>
      </c>
      <c r="J15" s="51">
        <f>+'12.d'!I16</f>
        <v>47.75</v>
      </c>
    </row>
    <row r="16" spans="1:34" ht="30" customHeight="1">
      <c r="A16" s="17"/>
      <c r="B16" s="17"/>
      <c r="E16" s="17"/>
      <c r="F16" s="17"/>
      <c r="I16" s="42" t="s">
        <v>8</v>
      </c>
      <c r="J16" s="53">
        <f>+'12.d'!I17</f>
        <v>52.23</v>
      </c>
    </row>
    <row r="17" spans="1:16" ht="30" customHeight="1">
      <c r="A17" s="17"/>
      <c r="B17" s="17"/>
      <c r="E17" s="17"/>
      <c r="F17" s="17"/>
      <c r="I17" s="52" t="s">
        <v>9</v>
      </c>
      <c r="J17" s="51">
        <f>+'12.d'!I18</f>
        <v>60</v>
      </c>
    </row>
    <row r="18" spans="1:16" ht="30" customHeight="1">
      <c r="A18" s="17"/>
      <c r="B18" s="17"/>
      <c r="E18" s="17"/>
      <c r="F18" s="17"/>
      <c r="I18" s="42" t="s">
        <v>10</v>
      </c>
      <c r="J18" s="53">
        <f>+'12.d'!I19</f>
        <v>35.67</v>
      </c>
    </row>
    <row r="19" spans="1:16" ht="30" customHeight="1">
      <c r="A19" s="17"/>
      <c r="B19" s="17"/>
      <c r="E19" s="17"/>
      <c r="F19" s="17"/>
      <c r="I19" s="41" t="s">
        <v>11</v>
      </c>
      <c r="J19" s="51">
        <f>+'12.d'!I20</f>
        <v>35.646298943719479</v>
      </c>
    </row>
    <row r="20" spans="1:16" ht="30" customHeight="1">
      <c r="A20" s="17"/>
      <c r="B20" s="17"/>
      <c r="E20" s="17"/>
      <c r="F20" s="17"/>
      <c r="I20" s="42" t="s">
        <v>12</v>
      </c>
      <c r="J20" s="53">
        <f>+'12.d'!I21</f>
        <v>49.758378177255018</v>
      </c>
    </row>
    <row r="21" spans="1:16" ht="30" customHeight="1">
      <c r="A21" s="17"/>
      <c r="B21" s="17"/>
      <c r="E21" s="17"/>
      <c r="F21" s="17"/>
      <c r="I21" s="41" t="s">
        <v>13</v>
      </c>
      <c r="J21" s="51">
        <f>+'12.d'!I22</f>
        <v>57</v>
      </c>
    </row>
    <row r="22" spans="1:16" ht="30" customHeight="1">
      <c r="A22" s="17"/>
      <c r="B22" s="17"/>
      <c r="E22" s="17"/>
      <c r="F22" s="17"/>
      <c r="I22" s="42" t="s">
        <v>14</v>
      </c>
      <c r="J22" s="53">
        <f>+'12.d'!I23</f>
        <v>47</v>
      </c>
    </row>
    <row r="23" spans="1:16" ht="30" customHeight="1">
      <c r="A23" s="17"/>
      <c r="B23" s="17"/>
      <c r="E23" s="17"/>
      <c r="F23" s="17"/>
      <c r="I23" s="41" t="s">
        <v>15</v>
      </c>
      <c r="J23" s="51">
        <f>+'12.d'!I24</f>
        <v>49.758378177255018</v>
      </c>
    </row>
    <row r="24" spans="1:16" ht="30" customHeight="1">
      <c r="A24" s="17"/>
      <c r="B24" s="17"/>
      <c r="E24" s="17"/>
      <c r="F24" s="47"/>
      <c r="G24" s="48"/>
      <c r="I24" s="270" t="s">
        <v>0</v>
      </c>
      <c r="J24" s="271">
        <f>+AVERAGE(J9:J23)</f>
        <v>49.240263379599206</v>
      </c>
    </row>
    <row r="25" spans="1:16" ht="30" customHeight="1">
      <c r="A25" s="17"/>
      <c r="B25" s="17"/>
      <c r="C25" s="17"/>
      <c r="D25" s="17"/>
      <c r="E25" s="17"/>
      <c r="F25" s="17"/>
    </row>
    <row r="26" spans="1:16" ht="30" customHeight="1">
      <c r="A26" s="17"/>
      <c r="B26" s="429" t="s">
        <v>291</v>
      </c>
      <c r="C26" s="429"/>
      <c r="D26" s="429"/>
      <c r="E26" s="429"/>
      <c r="F26" s="429"/>
      <c r="G26" s="429"/>
      <c r="H26" s="429"/>
      <c r="I26" s="429"/>
      <c r="J26" s="429"/>
    </row>
    <row r="27" spans="1:16" ht="30" customHeight="1">
      <c r="B27" s="371" t="s">
        <v>338</v>
      </c>
      <c r="C27" s="371"/>
      <c r="D27" s="371"/>
      <c r="E27" s="371"/>
      <c r="F27" s="371"/>
      <c r="G27" s="371"/>
      <c r="H27" s="371"/>
      <c r="I27" s="371"/>
      <c r="J27" s="371"/>
    </row>
    <row r="28" spans="1:16" ht="30" customHeight="1">
      <c r="B28" s="17"/>
      <c r="C28" s="17"/>
      <c r="D28" s="17"/>
      <c r="E28" s="17"/>
      <c r="F28" s="17"/>
    </row>
    <row r="29" spans="1:16" s="340" customFormat="1" ht="30" customHeight="1">
      <c r="B29" s="341" t="s">
        <v>332</v>
      </c>
      <c r="C29" s="341"/>
      <c r="D29" s="341"/>
      <c r="E29" s="341"/>
      <c r="F29" s="341"/>
      <c r="G29" s="341"/>
      <c r="J29" s="343" t="s">
        <v>339</v>
      </c>
      <c r="K29" s="342"/>
    </row>
    <row r="30" spans="1:16" ht="30" customHeight="1">
      <c r="B30" s="37"/>
    </row>
    <row r="31" spans="1:16" ht="50" customHeight="1">
      <c r="B31" s="367" t="s">
        <v>127</v>
      </c>
      <c r="C31" s="367"/>
      <c r="D31" s="367"/>
      <c r="E31" s="367"/>
      <c r="F31" s="367"/>
      <c r="G31" s="367"/>
      <c r="H31" s="367"/>
      <c r="I31" s="367"/>
      <c r="J31" s="367"/>
      <c r="K31" s="38"/>
      <c r="L31" s="38"/>
      <c r="M31" s="38"/>
      <c r="N31" s="38"/>
      <c r="O31" s="38"/>
      <c r="P31" s="31"/>
    </row>
    <row r="32" spans="1:16" ht="30" customHeight="1">
      <c r="A32" s="23"/>
      <c r="B32" s="17"/>
      <c r="C32" s="17"/>
      <c r="D32" s="17"/>
      <c r="E32" s="17"/>
      <c r="F32" s="17"/>
    </row>
    <row r="33" spans="1:6" ht="30" customHeight="1">
      <c r="A33" s="24"/>
      <c r="B33" s="17"/>
      <c r="C33" s="17"/>
      <c r="D33" s="17"/>
      <c r="E33" s="17"/>
      <c r="F33" s="17"/>
    </row>
    <row r="34" spans="1:6" ht="30" customHeight="1">
      <c r="A34" s="17"/>
      <c r="B34" s="17"/>
      <c r="C34" s="17"/>
      <c r="D34" s="17"/>
      <c r="E34" s="17"/>
      <c r="F34" s="17"/>
    </row>
    <row r="35" spans="1:6" ht="30" customHeight="1">
      <c r="A35" s="17"/>
      <c r="B35" s="17"/>
      <c r="C35" s="17"/>
      <c r="D35" s="17"/>
      <c r="E35" s="17"/>
      <c r="F35" s="17"/>
    </row>
    <row r="36" spans="1:6" ht="30" customHeight="1">
      <c r="A36" s="17"/>
      <c r="B36" s="17"/>
      <c r="C36" s="17"/>
      <c r="D36" s="17"/>
      <c r="E36" s="17"/>
      <c r="F36" s="17"/>
    </row>
  </sheetData>
  <mergeCells count="5">
    <mergeCell ref="B5:J5"/>
    <mergeCell ref="B6:J6"/>
    <mergeCell ref="B26:J26"/>
    <mergeCell ref="B27:J27"/>
    <mergeCell ref="B31:J31"/>
  </mergeCells>
  <phoneticPr fontId="20" type="noConversion"/>
  <hyperlinks>
    <hyperlink ref="B31" location="Índice!A1" display="Volver al índice"/>
    <hyperlink ref="J29" location="G8.e!A1" display="Siguiente   "/>
    <hyperlink ref="B29" location="G8.c!A1" display="  Atrás "/>
    <hyperlink ref="K29" location="'7.a'!A1" display="'7.a'!A1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45"/>
  <sheetViews>
    <sheetView showGridLines="0" workbookViewId="0"/>
  </sheetViews>
  <sheetFormatPr baseColWidth="10" defaultRowHeight="30" customHeight="1" x14ac:dyDescent="0"/>
  <cols>
    <col min="1" max="2" width="10.83203125" style="8"/>
    <col min="3" max="3" width="22.83203125" style="8" customWidth="1"/>
    <col min="4" max="4" width="23.1640625" style="8" customWidth="1"/>
    <col min="5" max="5" width="18.5" style="8" customWidth="1"/>
    <col min="6" max="8" width="10.83203125" style="8"/>
    <col min="9" max="9" width="23.6640625" style="8" customWidth="1"/>
    <col min="10" max="10" width="35" style="8" customWidth="1"/>
    <col min="11" max="11" width="21.5" style="8" customWidth="1"/>
    <col min="12" max="12" width="18.5" style="8" customWidth="1"/>
    <col min="13" max="13" width="11.33203125" style="8" bestFit="1" customWidth="1"/>
    <col min="14" max="16384" width="10.83203125" style="8"/>
  </cols>
  <sheetData>
    <row r="1" spans="1:33" s="31" customFormat="1" ht="30.75" customHeight="1"/>
    <row r="2" spans="1:33" s="31" customFormat="1" ht="62" customHeight="1">
      <c r="D2" s="32"/>
      <c r="F2" s="33"/>
      <c r="H2" s="34"/>
      <c r="I2" s="34"/>
      <c r="K2" s="430" t="s">
        <v>406</v>
      </c>
      <c r="L2" s="430"/>
      <c r="M2" s="34"/>
    </row>
    <row r="3" spans="1:33" s="31" customFormat="1" ht="30.75" customHeight="1">
      <c r="C3" s="35"/>
      <c r="D3" s="35"/>
      <c r="E3" s="35"/>
      <c r="J3" s="36"/>
      <c r="K3" s="36"/>
      <c r="L3" s="36"/>
      <c r="M3" s="36"/>
    </row>
    <row r="4" spans="1:33" s="5" customFormat="1" ht="30" customHeight="1"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1:33" s="333" customFormat="1" ht="60" customHeight="1">
      <c r="C5" s="369" t="s">
        <v>126</v>
      </c>
      <c r="D5" s="369"/>
      <c r="E5" s="369"/>
      <c r="F5" s="369"/>
      <c r="G5" s="369"/>
      <c r="H5" s="369"/>
      <c r="I5" s="369"/>
      <c r="J5" s="369"/>
      <c r="K5" s="369"/>
      <c r="L5" s="369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5"/>
      <c r="X5" s="335"/>
      <c r="Y5" s="334"/>
      <c r="Z5" s="334"/>
      <c r="AA5" s="334"/>
      <c r="AB5" s="334"/>
      <c r="AC5" s="334"/>
      <c r="AD5" s="336"/>
      <c r="AE5" s="336"/>
      <c r="AF5" s="336"/>
    </row>
    <row r="6" spans="1:33" s="337" customFormat="1" ht="30" customHeight="1">
      <c r="C6" s="370" t="s">
        <v>330</v>
      </c>
      <c r="D6" s="370"/>
      <c r="E6" s="370"/>
      <c r="F6" s="370"/>
      <c r="G6" s="370"/>
      <c r="H6" s="370"/>
      <c r="I6" s="370"/>
      <c r="J6" s="370"/>
      <c r="K6" s="370"/>
      <c r="L6" s="370"/>
      <c r="M6" s="332"/>
      <c r="N6" s="332"/>
      <c r="O6" s="332"/>
      <c r="P6" s="332"/>
      <c r="Q6" s="332"/>
      <c r="R6" s="332"/>
      <c r="S6" s="338"/>
      <c r="T6" s="338"/>
      <c r="U6" s="338"/>
      <c r="V6" s="338"/>
      <c r="W6" s="335"/>
      <c r="X6" s="335"/>
      <c r="Y6" s="338"/>
      <c r="Z6" s="338"/>
      <c r="AA6" s="338"/>
      <c r="AB6" s="338"/>
      <c r="AC6" s="338"/>
      <c r="AD6" s="339"/>
      <c r="AE6" s="339"/>
      <c r="AF6" s="339"/>
      <c r="AG6" s="339"/>
    </row>
    <row r="7" spans="1:33" ht="30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33" ht="50" customHeight="1">
      <c r="A8" s="18"/>
      <c r="B8" s="17"/>
      <c r="F8" s="17"/>
      <c r="G8" s="17"/>
      <c r="H8" s="17"/>
      <c r="I8" s="44" t="s">
        <v>104</v>
      </c>
      <c r="J8" s="45" t="s">
        <v>290</v>
      </c>
      <c r="K8" s="44" t="s">
        <v>287</v>
      </c>
      <c r="L8" s="268" t="s">
        <v>288</v>
      </c>
      <c r="N8" s="17"/>
      <c r="O8" s="17"/>
      <c r="P8" s="17"/>
    </row>
    <row r="9" spans="1:33" ht="30" customHeight="1">
      <c r="A9" s="17"/>
      <c r="B9" s="17"/>
      <c r="F9" s="17"/>
      <c r="G9" s="17"/>
      <c r="H9" s="17"/>
      <c r="I9" s="29" t="s">
        <v>1</v>
      </c>
      <c r="J9" s="25">
        <f>+'2'!E9</f>
        <v>2943145.8707692311</v>
      </c>
      <c r="K9" s="26">
        <v>2680514.5767815476</v>
      </c>
      <c r="L9" s="267">
        <f t="shared" ref="L9:L24" si="0">SUM(J9:K9)</f>
        <v>5623660.4475507792</v>
      </c>
      <c r="N9" s="17"/>
      <c r="O9" s="17"/>
      <c r="P9" s="17"/>
    </row>
    <row r="10" spans="1:33" ht="30" customHeight="1">
      <c r="A10" s="17"/>
      <c r="B10" s="17"/>
      <c r="F10" s="17"/>
      <c r="G10" s="17"/>
      <c r="H10" s="17"/>
      <c r="I10" s="30" t="s">
        <v>2</v>
      </c>
      <c r="J10" s="27">
        <f>+'2'!E10</f>
        <v>5683613</v>
      </c>
      <c r="K10" s="28">
        <v>1517453</v>
      </c>
      <c r="L10" s="267">
        <f t="shared" si="0"/>
        <v>7201066</v>
      </c>
      <c r="N10" s="17"/>
      <c r="O10" s="17"/>
      <c r="P10" s="17"/>
    </row>
    <row r="11" spans="1:33" ht="30" customHeight="1">
      <c r="A11" s="17"/>
      <c r="B11" s="17"/>
      <c r="F11" s="17"/>
      <c r="G11" s="17"/>
      <c r="H11" s="17"/>
      <c r="I11" s="29" t="s">
        <v>3</v>
      </c>
      <c r="J11" s="25">
        <f>+'2'!E11</f>
        <v>10584160.84</v>
      </c>
      <c r="K11" s="26">
        <v>2230000</v>
      </c>
      <c r="L11" s="267">
        <f t="shared" si="0"/>
        <v>12814160.84</v>
      </c>
      <c r="N11" s="17"/>
      <c r="O11" s="17"/>
      <c r="P11" s="17"/>
    </row>
    <row r="12" spans="1:33" ht="30" customHeight="1">
      <c r="A12" s="17"/>
      <c r="B12" s="17"/>
      <c r="F12" s="17"/>
      <c r="G12" s="17"/>
      <c r="H12" s="17"/>
      <c r="I12" s="30" t="s">
        <v>4</v>
      </c>
      <c r="J12" s="27">
        <f>+'2'!E12</f>
        <v>2700749.193</v>
      </c>
      <c r="K12" s="28">
        <v>915712</v>
      </c>
      <c r="L12" s="267">
        <f t="shared" si="0"/>
        <v>3616461.193</v>
      </c>
      <c r="N12" s="17"/>
      <c r="O12" s="17"/>
      <c r="P12" s="17"/>
    </row>
    <row r="13" spans="1:33" ht="30" customHeight="1">
      <c r="A13" s="17"/>
      <c r="B13" s="17"/>
      <c r="F13" s="17"/>
      <c r="G13" s="17"/>
      <c r="H13" s="17"/>
      <c r="I13" s="29" t="s">
        <v>5</v>
      </c>
      <c r="J13" s="25">
        <f>+'2'!E13</f>
        <v>25121994.565499999</v>
      </c>
      <c r="K13" s="26">
        <v>11904731</v>
      </c>
      <c r="L13" s="267">
        <f t="shared" si="0"/>
        <v>37026725.565499999</v>
      </c>
      <c r="N13" s="17"/>
      <c r="O13" s="17"/>
      <c r="P13" s="17"/>
    </row>
    <row r="14" spans="1:33" ht="30" customHeight="1">
      <c r="A14" s="17"/>
      <c r="B14" s="17"/>
      <c r="F14" s="17"/>
      <c r="G14" s="17"/>
      <c r="H14" s="17"/>
      <c r="I14" s="30" t="s">
        <v>6</v>
      </c>
      <c r="J14" s="27">
        <f>+'2'!E14</f>
        <v>1412652.2133333334</v>
      </c>
      <c r="K14" s="28">
        <v>1898060.3033333332</v>
      </c>
      <c r="L14" s="267">
        <f t="shared" si="0"/>
        <v>3310712.5166666666</v>
      </c>
      <c r="N14" s="17"/>
      <c r="O14" s="17"/>
      <c r="P14" s="17"/>
    </row>
    <row r="15" spans="1:33" ht="30" customHeight="1">
      <c r="A15" s="17"/>
      <c r="B15" s="17"/>
      <c r="F15" s="17"/>
      <c r="G15" s="17"/>
      <c r="H15" s="17"/>
      <c r="I15" s="29" t="s">
        <v>7</v>
      </c>
      <c r="J15" s="25">
        <f>+'2'!E15</f>
        <v>3004253</v>
      </c>
      <c r="K15" s="26">
        <v>3661512</v>
      </c>
      <c r="L15" s="267">
        <f t="shared" si="0"/>
        <v>6665765</v>
      </c>
      <c r="N15" s="17"/>
      <c r="O15" s="17"/>
      <c r="P15" s="17"/>
    </row>
    <row r="16" spans="1:33" ht="30" customHeight="1">
      <c r="A16" s="17"/>
      <c r="B16" s="17"/>
      <c r="F16" s="17"/>
      <c r="G16" s="17"/>
      <c r="H16" s="17"/>
      <c r="I16" s="30" t="s">
        <v>8</v>
      </c>
      <c r="J16" s="27">
        <f>+'2'!E16</f>
        <v>842351.26</v>
      </c>
      <c r="K16" s="28">
        <v>880782</v>
      </c>
      <c r="L16" s="267">
        <f t="shared" si="0"/>
        <v>1723133.26</v>
      </c>
      <c r="N16" s="17"/>
      <c r="O16" s="17"/>
      <c r="P16" s="17"/>
    </row>
    <row r="17" spans="1:16" ht="30" customHeight="1">
      <c r="A17" s="17"/>
      <c r="B17" s="17"/>
      <c r="F17" s="17"/>
      <c r="G17" s="17"/>
      <c r="H17" s="17"/>
      <c r="I17" s="29" t="s">
        <v>9</v>
      </c>
      <c r="J17" s="25">
        <f>+'2'!E17</f>
        <v>8705000</v>
      </c>
      <c r="K17" s="26">
        <v>4208000</v>
      </c>
      <c r="L17" s="267">
        <f t="shared" si="0"/>
        <v>12913000</v>
      </c>
      <c r="N17" s="17"/>
      <c r="O17" s="17"/>
      <c r="P17" s="17"/>
    </row>
    <row r="18" spans="1:16" ht="30" customHeight="1">
      <c r="A18" s="17"/>
      <c r="B18" s="17"/>
      <c r="F18" s="17"/>
      <c r="G18" s="17"/>
      <c r="H18" s="17"/>
      <c r="I18" s="30" t="s">
        <v>10</v>
      </c>
      <c r="J18" s="27">
        <f>+'2'!E18</f>
        <v>1054500</v>
      </c>
      <c r="K18" s="28">
        <v>508000</v>
      </c>
      <c r="L18" s="267">
        <f t="shared" si="0"/>
        <v>1562500</v>
      </c>
      <c r="N18" s="17"/>
      <c r="O18" s="17"/>
      <c r="P18" s="17"/>
    </row>
    <row r="19" spans="1:16" ht="30" customHeight="1">
      <c r="A19" s="17"/>
      <c r="B19" s="17"/>
      <c r="F19" s="17"/>
      <c r="G19" s="17"/>
      <c r="H19" s="17"/>
      <c r="I19" s="29" t="s">
        <v>11</v>
      </c>
      <c r="J19" s="25">
        <f>+'2'!E19</f>
        <v>2263328.396666667</v>
      </c>
      <c r="K19" s="26">
        <v>1462777.4869294555</v>
      </c>
      <c r="L19" s="267">
        <f t="shared" si="0"/>
        <v>3726105.8835961223</v>
      </c>
      <c r="N19" s="17"/>
      <c r="O19" s="17"/>
      <c r="P19" s="17"/>
    </row>
    <row r="20" spans="1:16" ht="30" customHeight="1">
      <c r="A20" s="17"/>
      <c r="B20" s="17"/>
      <c r="F20" s="17"/>
      <c r="G20" s="17"/>
      <c r="H20" s="17"/>
      <c r="I20" s="30" t="s">
        <v>12</v>
      </c>
      <c r="J20" s="27">
        <f>+'2'!E20</f>
        <v>9008228</v>
      </c>
      <c r="K20" s="28">
        <v>6740688</v>
      </c>
      <c r="L20" s="267">
        <f t="shared" si="0"/>
        <v>15748916</v>
      </c>
      <c r="N20" s="17"/>
      <c r="O20" s="17"/>
      <c r="P20" s="17"/>
    </row>
    <row r="21" spans="1:16" ht="30" customHeight="1">
      <c r="A21" s="17"/>
      <c r="B21" s="17"/>
      <c r="F21" s="17"/>
      <c r="G21" s="17"/>
      <c r="H21" s="17"/>
      <c r="I21" s="29" t="s">
        <v>13</v>
      </c>
      <c r="J21" s="25">
        <f>+'2'!E21</f>
        <v>650834</v>
      </c>
      <c r="K21" s="26">
        <v>375000</v>
      </c>
      <c r="L21" s="267">
        <f t="shared" si="0"/>
        <v>1025834</v>
      </c>
      <c r="N21" s="17"/>
      <c r="O21" s="17"/>
      <c r="P21" s="17"/>
    </row>
    <row r="22" spans="1:16" ht="30" customHeight="1">
      <c r="A22" s="17"/>
      <c r="B22" s="17"/>
      <c r="F22" s="17"/>
      <c r="G22" s="17"/>
      <c r="H22" s="17"/>
      <c r="I22" s="30" t="s">
        <v>14</v>
      </c>
      <c r="J22" s="27">
        <f>+'2'!E22</f>
        <v>6502875.7698943969</v>
      </c>
      <c r="K22" s="28">
        <v>6224629.7925779317</v>
      </c>
      <c r="L22" s="267">
        <f t="shared" si="0"/>
        <v>12727505.562472329</v>
      </c>
      <c r="N22" s="17"/>
      <c r="O22" s="17"/>
      <c r="P22" s="17"/>
    </row>
    <row r="23" spans="1:16" ht="30" customHeight="1">
      <c r="A23" s="17"/>
      <c r="B23" s="17"/>
      <c r="F23" s="17"/>
      <c r="G23" s="17"/>
      <c r="H23" s="17"/>
      <c r="I23" s="29" t="s">
        <v>15</v>
      </c>
      <c r="J23" s="25">
        <f>+'2'!E23</f>
        <v>11837500</v>
      </c>
      <c r="K23" s="26">
        <v>12300000</v>
      </c>
      <c r="L23" s="267">
        <f t="shared" si="0"/>
        <v>24137500</v>
      </c>
      <c r="N23" s="17"/>
      <c r="O23" s="17"/>
      <c r="P23" s="17"/>
    </row>
    <row r="24" spans="1:16" ht="30" customHeight="1">
      <c r="A24" s="17"/>
      <c r="B24" s="17"/>
      <c r="F24" s="17"/>
      <c r="G24" s="17"/>
      <c r="H24" s="17"/>
      <c r="I24" s="266" t="s">
        <v>0</v>
      </c>
      <c r="J24" s="242">
        <f>SUM(J9:J23)</f>
        <v>92315186.109163612</v>
      </c>
      <c r="K24" s="267">
        <v>57507860.159622267</v>
      </c>
      <c r="L24" s="267">
        <f t="shared" si="0"/>
        <v>149823046.26878589</v>
      </c>
      <c r="N24" s="17"/>
      <c r="O24" s="17"/>
      <c r="P24" s="17"/>
    </row>
    <row r="25" spans="1:16" ht="30" customHeight="1">
      <c r="A25" s="17"/>
      <c r="B25" s="17"/>
      <c r="F25" s="17"/>
      <c r="G25" s="17"/>
      <c r="H25" s="17"/>
      <c r="I25" s="20"/>
      <c r="J25" s="21"/>
      <c r="K25" s="21"/>
      <c r="N25" s="17"/>
      <c r="O25" s="17"/>
      <c r="P25" s="17"/>
    </row>
    <row r="26" spans="1:16" ht="30" customHeight="1">
      <c r="A26" s="17"/>
      <c r="B26" s="371" t="s">
        <v>331</v>
      </c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N26" s="17"/>
      <c r="O26" s="17"/>
      <c r="P26" s="17"/>
    </row>
    <row r="27" spans="1:16" ht="30" customHeight="1">
      <c r="A27" s="17"/>
      <c r="B27" s="17"/>
      <c r="F27" s="17"/>
      <c r="G27" s="17"/>
      <c r="H27" s="17"/>
      <c r="I27" s="17"/>
      <c r="J27" s="17"/>
      <c r="N27" s="17"/>
      <c r="O27" s="17"/>
      <c r="P27" s="17"/>
    </row>
    <row r="28" spans="1:16" s="340" customFormat="1" ht="30.75" customHeight="1">
      <c r="B28" s="341" t="s">
        <v>332</v>
      </c>
      <c r="C28" s="341"/>
      <c r="D28" s="341"/>
      <c r="E28" s="341"/>
      <c r="F28" s="341"/>
      <c r="G28" s="341"/>
      <c r="N28" s="403"/>
      <c r="O28" s="403"/>
    </row>
    <row r="29" spans="1:16" ht="31" customHeight="1">
      <c r="B29" s="37"/>
    </row>
    <row r="30" spans="1:16" ht="50" customHeight="1">
      <c r="B30" s="367" t="s">
        <v>127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8"/>
      <c r="N30" s="38"/>
      <c r="O30" s="38"/>
      <c r="P30" s="31"/>
    </row>
    <row r="31" spans="1:16" s="22" customFormat="1" ht="30" customHeight="1"/>
    <row r="32" spans="1:16" ht="30" customHeight="1">
      <c r="A32" s="23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0" customHeight="1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30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30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30" customHeight="1">
      <c r="A36" s="17"/>
      <c r="B36" s="17"/>
      <c r="C36" s="17"/>
      <c r="D36" s="17"/>
      <c r="E36" s="17"/>
      <c r="I36" s="17"/>
      <c r="J36" s="17"/>
      <c r="K36" s="17"/>
      <c r="L36" s="17"/>
      <c r="M36" s="17"/>
      <c r="N36" s="17"/>
      <c r="O36" s="17"/>
      <c r="P36" s="17"/>
    </row>
    <row r="37" spans="1:16" ht="30" customHeight="1">
      <c r="A37" s="17"/>
      <c r="B37" s="17"/>
      <c r="C37" s="17"/>
      <c r="D37" s="17"/>
      <c r="E37" s="17"/>
      <c r="I37" s="17"/>
      <c r="J37" s="17"/>
      <c r="K37" s="17"/>
      <c r="L37" s="17"/>
      <c r="M37" s="17"/>
      <c r="N37" s="17"/>
      <c r="O37" s="17"/>
      <c r="P37" s="17"/>
    </row>
    <row r="38" spans="1:16" ht="30" customHeight="1">
      <c r="A38" s="17"/>
      <c r="B38" s="17"/>
      <c r="C38" s="17"/>
      <c r="D38" s="17"/>
      <c r="E38" s="17"/>
      <c r="I38" s="17"/>
      <c r="J38" s="17"/>
      <c r="K38" s="17"/>
      <c r="L38" s="17"/>
      <c r="M38" s="17"/>
      <c r="N38" s="17"/>
      <c r="O38" s="17"/>
      <c r="P38" s="17"/>
    </row>
    <row r="39" spans="1:16" ht="30" customHeight="1">
      <c r="A39" s="17"/>
      <c r="B39" s="17"/>
      <c r="C39" s="17"/>
      <c r="D39" s="17"/>
      <c r="E39" s="17"/>
      <c r="I39" s="17"/>
      <c r="J39" s="17"/>
      <c r="K39" s="17"/>
      <c r="L39" s="17"/>
      <c r="M39" s="17"/>
      <c r="N39" s="17"/>
      <c r="O39" s="17"/>
      <c r="P39" s="17"/>
    </row>
    <row r="40" spans="1:16" ht="30" customHeight="1">
      <c r="A40" s="17"/>
      <c r="B40" s="17"/>
      <c r="C40" s="17"/>
      <c r="D40" s="17"/>
      <c r="E40" s="17"/>
      <c r="I40" s="17"/>
      <c r="J40" s="17"/>
      <c r="K40" s="17"/>
      <c r="L40" s="17"/>
      <c r="M40" s="17"/>
      <c r="N40" s="17"/>
      <c r="O40" s="17"/>
      <c r="P40" s="17"/>
    </row>
    <row r="41" spans="1:16" ht="30" customHeight="1">
      <c r="A41" s="17"/>
      <c r="B41" s="17"/>
      <c r="C41" s="17"/>
      <c r="D41" s="17"/>
      <c r="E41" s="17"/>
      <c r="I41" s="17"/>
      <c r="J41" s="17"/>
      <c r="K41" s="17"/>
      <c r="L41" s="17"/>
      <c r="M41" s="17"/>
      <c r="N41" s="17"/>
      <c r="O41" s="17"/>
      <c r="P41" s="17"/>
    </row>
    <row r="42" spans="1:16" ht="30" customHeight="1">
      <c r="A42" s="17"/>
      <c r="B42" s="17"/>
      <c r="C42" s="17"/>
      <c r="D42" s="17"/>
      <c r="E42" s="17"/>
      <c r="I42" s="17"/>
      <c r="J42" s="17"/>
      <c r="K42" s="17"/>
      <c r="L42" s="17"/>
      <c r="M42" s="17"/>
      <c r="N42" s="17"/>
      <c r="O42" s="17"/>
      <c r="P42" s="17"/>
    </row>
    <row r="43" spans="1:16" ht="30" customHeight="1">
      <c r="A43" s="17"/>
      <c r="B43" s="17"/>
      <c r="C43" s="17"/>
      <c r="D43" s="17"/>
      <c r="E43" s="17"/>
      <c r="I43" s="17"/>
      <c r="J43" s="17"/>
      <c r="K43" s="17"/>
      <c r="L43" s="17"/>
      <c r="M43" s="17"/>
      <c r="N43" s="17"/>
      <c r="O43" s="17"/>
      <c r="P43" s="17"/>
    </row>
    <row r="44" spans="1:16" ht="30" customHeight="1">
      <c r="A44" s="17"/>
      <c r="B44" s="17"/>
      <c r="C44" s="17"/>
      <c r="D44" s="17"/>
      <c r="E44" s="17"/>
      <c r="I44" s="17"/>
      <c r="J44" s="17"/>
      <c r="K44" s="17"/>
      <c r="L44" s="17"/>
      <c r="M44" s="17"/>
      <c r="N44" s="17"/>
      <c r="O44" s="17"/>
      <c r="P44" s="17"/>
    </row>
    <row r="45" spans="1:16" ht="30" customHeight="1">
      <c r="A45" s="17"/>
      <c r="B45" s="17"/>
      <c r="C45" s="17"/>
      <c r="D45" s="17"/>
      <c r="E45" s="17"/>
      <c r="I45" s="17"/>
      <c r="J45" s="17"/>
      <c r="K45" s="17"/>
      <c r="L45" s="17"/>
      <c r="M45" s="17"/>
      <c r="N45" s="17"/>
      <c r="O45" s="17"/>
      <c r="P45" s="17"/>
    </row>
  </sheetData>
  <mergeCells count="6">
    <mergeCell ref="K2:L2"/>
    <mergeCell ref="N28:O28"/>
    <mergeCell ref="B30:L30"/>
    <mergeCell ref="B26:L26"/>
    <mergeCell ref="C5:L5"/>
    <mergeCell ref="C6:L6"/>
  </mergeCells>
  <phoneticPr fontId="20" type="noConversion"/>
  <hyperlinks>
    <hyperlink ref="B30" location="Índice!A1" display="Volver al índice"/>
    <hyperlink ref="B28" location="G8.e!A1" display="  Atrás "/>
    <hyperlink ref="O28" location="'7.a'!A1" display="'7.a'!A1"/>
  </hyperlinks>
  <pageMargins left="0.70000000000000007" right="0.70000000000000007" top="1.54" bottom="0.75000000000000011" header="0.6962992125984252" footer="0.30000000000000004"/>
  <pageSetup scale="50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E36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25.6640625" style="58" customWidth="1"/>
    <col min="3" max="3" width="21.5" style="58" customWidth="1"/>
    <col min="4" max="4" width="19.1640625" style="58" customWidth="1"/>
    <col min="5" max="10" width="12.83203125" style="58"/>
    <col min="11" max="11" width="19.83203125" style="58" customWidth="1"/>
    <col min="12" max="16384" width="12.83203125" style="58"/>
  </cols>
  <sheetData>
    <row r="1" spans="2:31" s="31" customFormat="1" ht="30.75" customHeight="1"/>
    <row r="2" spans="2:31" s="31" customFormat="1" ht="62" customHeight="1">
      <c r="D2" s="34"/>
      <c r="I2" s="355" t="s">
        <v>406</v>
      </c>
      <c r="J2" s="355"/>
      <c r="K2" s="355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69"/>
      <c r="J5" s="369"/>
      <c r="K5" s="369"/>
      <c r="L5" s="331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7" t="s">
        <v>401</v>
      </c>
      <c r="C6" s="377"/>
      <c r="D6" s="377"/>
      <c r="E6" s="377"/>
      <c r="F6" s="377"/>
      <c r="G6" s="377"/>
      <c r="H6" s="377"/>
      <c r="I6" s="377"/>
      <c r="J6" s="377"/>
      <c r="K6" s="377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2:31" ht="30" customHeight="1">
      <c r="B7" s="86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2:31" ht="30" customHeight="1">
      <c r="B8" s="375" t="s">
        <v>104</v>
      </c>
      <c r="C8" s="375" t="s">
        <v>112</v>
      </c>
      <c r="D8" s="375" t="s">
        <v>305</v>
      </c>
      <c r="E8" s="375"/>
      <c r="F8" s="375"/>
      <c r="G8" s="375"/>
      <c r="H8" s="375" t="s">
        <v>306</v>
      </c>
      <c r="I8" s="375"/>
      <c r="J8" s="375"/>
      <c r="K8" s="379" t="s">
        <v>23</v>
      </c>
      <c r="L8" s="129"/>
    </row>
    <row r="9" spans="2:31" ht="30" customHeight="1">
      <c r="B9" s="375"/>
      <c r="C9" s="375"/>
      <c r="D9" s="45" t="s">
        <v>24</v>
      </c>
      <c r="E9" s="45" t="s">
        <v>155</v>
      </c>
      <c r="F9" s="45" t="s">
        <v>73</v>
      </c>
      <c r="G9" s="252" t="s">
        <v>107</v>
      </c>
      <c r="H9" s="45" t="s">
        <v>307</v>
      </c>
      <c r="I9" s="45" t="s">
        <v>76</v>
      </c>
      <c r="J9" s="252" t="s">
        <v>107</v>
      </c>
      <c r="K9" s="379"/>
      <c r="L9" s="129"/>
    </row>
    <row r="10" spans="2:31" ht="30" customHeight="1">
      <c r="B10" s="41" t="s">
        <v>1</v>
      </c>
      <c r="C10" s="41" t="s">
        <v>113</v>
      </c>
      <c r="D10" s="254">
        <v>2778</v>
      </c>
      <c r="E10" s="254">
        <v>137</v>
      </c>
      <c r="F10" s="254">
        <v>75</v>
      </c>
      <c r="G10" s="256">
        <f>SUM(D10:F10)</f>
        <v>2990</v>
      </c>
      <c r="H10" s="254">
        <v>873</v>
      </c>
      <c r="I10" s="254">
        <v>28</v>
      </c>
      <c r="J10" s="256">
        <f>SUM(H10:I10)</f>
        <v>901</v>
      </c>
      <c r="K10" s="256">
        <f>G10+J10</f>
        <v>3891</v>
      </c>
      <c r="L10" s="129"/>
    </row>
    <row r="11" spans="2:31" ht="30" customHeight="1">
      <c r="B11" s="42" t="s">
        <v>2</v>
      </c>
      <c r="C11" s="42" t="s">
        <v>114</v>
      </c>
      <c r="D11" s="255">
        <v>1800</v>
      </c>
      <c r="E11" s="255">
        <v>57</v>
      </c>
      <c r="F11" s="255">
        <v>1547</v>
      </c>
      <c r="G11" s="256">
        <f t="shared" ref="G11:G24" si="0">SUM(D11:F11)</f>
        <v>3404</v>
      </c>
      <c r="H11" s="255">
        <v>2367</v>
      </c>
      <c r="I11" s="255"/>
      <c r="J11" s="256">
        <f t="shared" ref="J11:J24" si="1">SUM(H11:I11)</f>
        <v>2367</v>
      </c>
      <c r="K11" s="256">
        <f t="shared" ref="K11:K24" si="2">G11+J11</f>
        <v>5771</v>
      </c>
      <c r="L11" s="129"/>
    </row>
    <row r="12" spans="2:31" ht="30" customHeight="1">
      <c r="B12" s="41" t="s">
        <v>3</v>
      </c>
      <c r="C12" s="41" t="s">
        <v>115</v>
      </c>
      <c r="D12" s="254">
        <v>12822</v>
      </c>
      <c r="E12" s="254">
        <v>101</v>
      </c>
      <c r="F12" s="254">
        <v>1444</v>
      </c>
      <c r="G12" s="256">
        <f t="shared" si="0"/>
        <v>14367</v>
      </c>
      <c r="H12" s="254">
        <v>697</v>
      </c>
      <c r="I12" s="254">
        <v>154</v>
      </c>
      <c r="J12" s="256">
        <f t="shared" si="1"/>
        <v>851</v>
      </c>
      <c r="K12" s="256">
        <f t="shared" si="2"/>
        <v>15218</v>
      </c>
      <c r="L12" s="129"/>
    </row>
    <row r="13" spans="2:31" ht="30" customHeight="1">
      <c r="B13" s="42" t="s">
        <v>4</v>
      </c>
      <c r="C13" s="42" t="s">
        <v>116</v>
      </c>
      <c r="D13" s="255">
        <v>1299</v>
      </c>
      <c r="E13" s="255">
        <v>106.4</v>
      </c>
      <c r="F13" s="255">
        <v>115</v>
      </c>
      <c r="G13" s="256">
        <f t="shared" si="0"/>
        <v>1520.4</v>
      </c>
      <c r="H13" s="255">
        <v>1098</v>
      </c>
      <c r="I13" s="255">
        <v>54</v>
      </c>
      <c r="J13" s="256">
        <f t="shared" si="1"/>
        <v>1152</v>
      </c>
      <c r="K13" s="256">
        <f t="shared" si="2"/>
        <v>2672.4</v>
      </c>
      <c r="L13" s="129"/>
    </row>
    <row r="14" spans="2:31" ht="30" customHeight="1">
      <c r="B14" s="41" t="s">
        <v>5</v>
      </c>
      <c r="C14" s="41" t="s">
        <v>117</v>
      </c>
      <c r="D14" s="254">
        <v>6254</v>
      </c>
      <c r="E14" s="254">
        <v>160</v>
      </c>
      <c r="F14" s="254">
        <v>925</v>
      </c>
      <c r="G14" s="256">
        <f t="shared" si="0"/>
        <v>7339</v>
      </c>
      <c r="H14" s="254">
        <v>2913</v>
      </c>
      <c r="I14" s="254">
        <v>226</v>
      </c>
      <c r="J14" s="256">
        <f t="shared" si="1"/>
        <v>3139</v>
      </c>
      <c r="K14" s="256">
        <f t="shared" si="2"/>
        <v>10478</v>
      </c>
      <c r="L14" s="129"/>
    </row>
    <row r="15" spans="2:31" ht="30" customHeight="1">
      <c r="B15" s="42" t="s">
        <v>6</v>
      </c>
      <c r="C15" s="42" t="s">
        <v>113</v>
      </c>
      <c r="D15" s="255">
        <v>1846</v>
      </c>
      <c r="E15" s="255">
        <v>88</v>
      </c>
      <c r="F15" s="255">
        <v>50</v>
      </c>
      <c r="G15" s="256">
        <f t="shared" si="0"/>
        <v>1984</v>
      </c>
      <c r="H15" s="255">
        <v>351</v>
      </c>
      <c r="I15" s="255"/>
      <c r="J15" s="256">
        <f t="shared" si="1"/>
        <v>351</v>
      </c>
      <c r="K15" s="256">
        <f t="shared" si="2"/>
        <v>2335</v>
      </c>
      <c r="L15" s="129"/>
    </row>
    <row r="16" spans="2:31" ht="30" customHeight="1">
      <c r="B16" s="41" t="s">
        <v>7</v>
      </c>
      <c r="C16" s="41" t="s">
        <v>117</v>
      </c>
      <c r="D16" s="254">
        <v>1959</v>
      </c>
      <c r="E16" s="254">
        <v>46.6</v>
      </c>
      <c r="F16" s="254">
        <v>149</v>
      </c>
      <c r="G16" s="256">
        <f t="shared" si="0"/>
        <v>2154.6</v>
      </c>
      <c r="H16" s="254">
        <v>526</v>
      </c>
      <c r="I16" s="254">
        <v>26</v>
      </c>
      <c r="J16" s="256">
        <f t="shared" si="1"/>
        <v>552</v>
      </c>
      <c r="K16" s="256">
        <f t="shared" si="2"/>
        <v>2706.6</v>
      </c>
      <c r="L16" s="129"/>
    </row>
    <row r="17" spans="2:12" ht="30" customHeight="1">
      <c r="B17" s="42" t="s">
        <v>8</v>
      </c>
      <c r="C17" s="42" t="s">
        <v>117</v>
      </c>
      <c r="D17" s="255">
        <v>232</v>
      </c>
      <c r="E17" s="255">
        <v>10.7</v>
      </c>
      <c r="F17" s="255">
        <v>69</v>
      </c>
      <c r="G17" s="256">
        <f t="shared" si="0"/>
        <v>311.7</v>
      </c>
      <c r="H17" s="255">
        <v>123</v>
      </c>
      <c r="I17" s="255"/>
      <c r="J17" s="256">
        <f t="shared" si="1"/>
        <v>123</v>
      </c>
      <c r="K17" s="256">
        <f t="shared" si="2"/>
        <v>434.7</v>
      </c>
      <c r="L17" s="129"/>
    </row>
    <row r="18" spans="2:12" ht="30" customHeight="1">
      <c r="B18" s="41" t="s">
        <v>9</v>
      </c>
      <c r="C18" s="41" t="s">
        <v>118</v>
      </c>
      <c r="D18" s="254">
        <v>894</v>
      </c>
      <c r="E18" s="254">
        <v>17</v>
      </c>
      <c r="F18" s="254">
        <v>1016</v>
      </c>
      <c r="G18" s="256">
        <f t="shared" si="0"/>
        <v>1927</v>
      </c>
      <c r="H18" s="254">
        <v>805</v>
      </c>
      <c r="I18" s="254"/>
      <c r="J18" s="256">
        <f t="shared" si="1"/>
        <v>805</v>
      </c>
      <c r="K18" s="256">
        <f t="shared" si="2"/>
        <v>2732</v>
      </c>
      <c r="L18" s="129"/>
    </row>
    <row r="19" spans="2:12" ht="30" customHeight="1">
      <c r="B19" s="42" t="s">
        <v>10</v>
      </c>
      <c r="C19" s="42" t="s">
        <v>119</v>
      </c>
      <c r="D19" s="255">
        <v>495</v>
      </c>
      <c r="E19" s="255">
        <v>26</v>
      </c>
      <c r="F19" s="255">
        <v>60</v>
      </c>
      <c r="G19" s="256">
        <f t="shared" si="0"/>
        <v>581</v>
      </c>
      <c r="H19" s="255">
        <v>137</v>
      </c>
      <c r="I19" s="255">
        <v>3</v>
      </c>
      <c r="J19" s="256">
        <f t="shared" si="1"/>
        <v>140</v>
      </c>
      <c r="K19" s="256">
        <f t="shared" si="2"/>
        <v>721</v>
      </c>
      <c r="L19" s="129"/>
    </row>
    <row r="20" spans="2:12" ht="30" customHeight="1">
      <c r="B20" s="41" t="s">
        <v>11</v>
      </c>
      <c r="C20" s="41" t="s">
        <v>113</v>
      </c>
      <c r="D20" s="254">
        <v>1764</v>
      </c>
      <c r="E20" s="254">
        <v>84</v>
      </c>
      <c r="F20" s="254">
        <v>82</v>
      </c>
      <c r="G20" s="256">
        <f t="shared" si="0"/>
        <v>1930</v>
      </c>
      <c r="H20" s="254">
        <v>488</v>
      </c>
      <c r="I20" s="254">
        <v>28</v>
      </c>
      <c r="J20" s="256">
        <f t="shared" si="1"/>
        <v>516</v>
      </c>
      <c r="K20" s="256">
        <f t="shared" si="2"/>
        <v>2446</v>
      </c>
      <c r="L20" s="129"/>
    </row>
    <row r="21" spans="2:12" ht="30" customHeight="1">
      <c r="B21" s="42" t="s">
        <v>12</v>
      </c>
      <c r="C21" s="42" t="s">
        <v>113</v>
      </c>
      <c r="D21" s="255">
        <v>6729</v>
      </c>
      <c r="E21" s="255">
        <v>164</v>
      </c>
      <c r="F21" s="255">
        <v>313</v>
      </c>
      <c r="G21" s="256">
        <f t="shared" si="0"/>
        <v>7206</v>
      </c>
      <c r="H21" s="255">
        <v>2326</v>
      </c>
      <c r="I21" s="255">
        <v>278</v>
      </c>
      <c r="J21" s="256">
        <f t="shared" si="1"/>
        <v>2604</v>
      </c>
      <c r="K21" s="256">
        <f t="shared" si="2"/>
        <v>9810</v>
      </c>
      <c r="L21" s="129"/>
    </row>
    <row r="22" spans="2:12" ht="30" customHeight="1">
      <c r="B22" s="41" t="s">
        <v>13</v>
      </c>
      <c r="C22" s="41" t="s">
        <v>120</v>
      </c>
      <c r="D22" s="254">
        <v>805</v>
      </c>
      <c r="E22" s="254">
        <v>21</v>
      </c>
      <c r="F22" s="254">
        <v>163</v>
      </c>
      <c r="G22" s="256">
        <f t="shared" si="0"/>
        <v>989</v>
      </c>
      <c r="H22" s="254">
        <v>68</v>
      </c>
      <c r="I22" s="254">
        <v>0</v>
      </c>
      <c r="J22" s="256">
        <f t="shared" si="1"/>
        <v>68</v>
      </c>
      <c r="K22" s="256">
        <f t="shared" si="2"/>
        <v>1057</v>
      </c>
      <c r="L22" s="129"/>
    </row>
    <row r="23" spans="2:12" ht="30" customHeight="1">
      <c r="B23" s="42" t="s">
        <v>14</v>
      </c>
      <c r="C23" s="42" t="s">
        <v>121</v>
      </c>
      <c r="D23" s="255">
        <v>2032</v>
      </c>
      <c r="E23" s="255">
        <v>11</v>
      </c>
      <c r="F23" s="255">
        <v>319</v>
      </c>
      <c r="G23" s="256">
        <f t="shared" si="0"/>
        <v>2362</v>
      </c>
      <c r="H23" s="255">
        <v>539</v>
      </c>
      <c r="I23" s="255">
        <v>290</v>
      </c>
      <c r="J23" s="256">
        <f t="shared" si="1"/>
        <v>829</v>
      </c>
      <c r="K23" s="256">
        <f t="shared" si="2"/>
        <v>3191</v>
      </c>
      <c r="L23" s="129"/>
    </row>
    <row r="24" spans="2:12" ht="30" customHeight="1">
      <c r="B24" s="41" t="s">
        <v>15</v>
      </c>
      <c r="C24" s="41" t="s">
        <v>113</v>
      </c>
      <c r="D24" s="254">
        <v>12934</v>
      </c>
      <c r="E24" s="254">
        <v>469</v>
      </c>
      <c r="F24" s="254">
        <v>1372</v>
      </c>
      <c r="G24" s="256">
        <f t="shared" si="0"/>
        <v>14775</v>
      </c>
      <c r="H24" s="254">
        <v>2968</v>
      </c>
      <c r="I24" s="254">
        <v>833</v>
      </c>
      <c r="J24" s="256">
        <f t="shared" si="1"/>
        <v>3801</v>
      </c>
      <c r="K24" s="256">
        <f t="shared" si="2"/>
        <v>18576</v>
      </c>
      <c r="L24" s="129"/>
    </row>
    <row r="25" spans="2:12" ht="30" customHeight="1">
      <c r="B25" s="372" t="s">
        <v>20</v>
      </c>
      <c r="C25" s="372"/>
      <c r="D25" s="256">
        <f t="shared" ref="D25:K25" si="3">SUM(D10:D24)</f>
        <v>54643</v>
      </c>
      <c r="E25" s="256">
        <f t="shared" si="3"/>
        <v>1498.7</v>
      </c>
      <c r="F25" s="256">
        <f t="shared" si="3"/>
        <v>7699</v>
      </c>
      <c r="G25" s="256">
        <f t="shared" si="3"/>
        <v>63840.7</v>
      </c>
      <c r="H25" s="256">
        <f t="shared" si="3"/>
        <v>16279</v>
      </c>
      <c r="I25" s="256">
        <f t="shared" si="3"/>
        <v>1920</v>
      </c>
      <c r="J25" s="256">
        <f t="shared" si="3"/>
        <v>18199</v>
      </c>
      <c r="K25" s="256">
        <f t="shared" si="3"/>
        <v>82039.7</v>
      </c>
      <c r="L25" s="129"/>
    </row>
    <row r="26" spans="2:12" ht="30" customHeight="1"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2:12" ht="25" customHeight="1">
      <c r="B27" s="376" t="s">
        <v>316</v>
      </c>
      <c r="C27" s="376"/>
      <c r="D27" s="376"/>
      <c r="E27" s="376"/>
      <c r="F27" s="376"/>
      <c r="G27" s="376"/>
      <c r="H27" s="376"/>
      <c r="I27" s="376"/>
      <c r="J27" s="376"/>
      <c r="K27" s="376"/>
      <c r="L27" s="57"/>
    </row>
    <row r="28" spans="2:12" ht="25" customHeight="1">
      <c r="B28" s="376" t="s">
        <v>314</v>
      </c>
      <c r="C28" s="376"/>
      <c r="D28" s="376"/>
      <c r="E28" s="376"/>
      <c r="F28" s="376"/>
      <c r="G28" s="376"/>
      <c r="H28" s="376"/>
      <c r="I28" s="376"/>
      <c r="J28" s="376"/>
      <c r="K28" s="376"/>
      <c r="L28" s="57"/>
    </row>
    <row r="29" spans="2:12" ht="25" customHeight="1">
      <c r="B29" s="376" t="s">
        <v>315</v>
      </c>
      <c r="C29" s="376"/>
      <c r="D29" s="376"/>
      <c r="E29" s="376"/>
      <c r="F29" s="376"/>
      <c r="G29" s="376"/>
      <c r="H29" s="376"/>
      <c r="I29" s="376"/>
      <c r="J29" s="376"/>
      <c r="K29" s="376"/>
      <c r="L29" s="57"/>
    </row>
    <row r="30" spans="2:12" ht="25" customHeight="1">
      <c r="B30" s="378" t="s">
        <v>380</v>
      </c>
      <c r="C30" s="378"/>
      <c r="D30" s="378"/>
      <c r="E30" s="378"/>
      <c r="F30" s="378"/>
      <c r="G30" s="378"/>
      <c r="H30" s="378"/>
      <c r="I30" s="378"/>
      <c r="J30" s="378"/>
      <c r="K30" s="378"/>
      <c r="L30" s="57"/>
    </row>
    <row r="31" spans="2:12" ht="30" customHeight="1"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2:12" s="340" customFormat="1" ht="30" customHeight="1">
      <c r="B32" s="341" t="s">
        <v>332</v>
      </c>
      <c r="D32" s="341"/>
      <c r="E32" s="341"/>
      <c r="F32" s="341"/>
      <c r="I32" s="342"/>
      <c r="K32" s="347" t="s">
        <v>336</v>
      </c>
    </row>
    <row r="33" spans="2:19" s="8" customFormat="1" ht="30" customHeight="1">
      <c r="B33" s="37"/>
    </row>
    <row r="34" spans="2:19" s="8" customFormat="1" ht="50" customHeight="1">
      <c r="B34" s="367" t="s">
        <v>127</v>
      </c>
      <c r="C34" s="367"/>
      <c r="D34" s="367"/>
      <c r="E34" s="367"/>
      <c r="F34" s="367"/>
      <c r="G34" s="367"/>
      <c r="H34" s="367"/>
      <c r="I34" s="367"/>
      <c r="J34" s="367"/>
      <c r="K34" s="367"/>
      <c r="L34" s="38"/>
      <c r="M34" s="38"/>
      <c r="N34" s="38"/>
      <c r="O34" s="38"/>
      <c r="P34" s="38"/>
      <c r="Q34" s="38"/>
      <c r="R34" s="38"/>
      <c r="S34" s="31"/>
    </row>
    <row r="35" spans="2:19" ht="30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2:19" ht="30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</sheetData>
  <mergeCells count="14">
    <mergeCell ref="I2:K2"/>
    <mergeCell ref="B34:K34"/>
    <mergeCell ref="B5:K5"/>
    <mergeCell ref="B6:K6"/>
    <mergeCell ref="B27:K27"/>
    <mergeCell ref="B28:K28"/>
    <mergeCell ref="B29:K29"/>
    <mergeCell ref="B30:K30"/>
    <mergeCell ref="B25:C25"/>
    <mergeCell ref="K8:K9"/>
    <mergeCell ref="C8:C9"/>
    <mergeCell ref="B8:B9"/>
    <mergeCell ref="D8:G8"/>
    <mergeCell ref="H8:J8"/>
  </mergeCells>
  <phoneticPr fontId="20" type="noConversion"/>
  <hyperlinks>
    <hyperlink ref="B34" location="Índice!A1" display="Volver al índice"/>
    <hyperlink ref="K32" location="'6'!A1" display="Siguiente   "/>
    <hyperlink ref="B32" location="'4'!A1" display="  Atrás "/>
    <hyperlink ref="I32" location="'12.b'!A1" display="'12.b'!A1"/>
  </hyperlinks>
  <pageMargins left="0.70000000000000007" right="0.70000000000000007" top="1.54" bottom="0.75000000000000011" header="0.6962992125984252" footer="0.30000000000000004"/>
  <pageSetup scale="52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1"/>
  <sheetViews>
    <sheetView showGridLines="0" workbookViewId="0"/>
  </sheetViews>
  <sheetFormatPr baseColWidth="10" defaultColWidth="12.83203125" defaultRowHeight="30" customHeight="1" x14ac:dyDescent="0"/>
  <cols>
    <col min="1" max="1" width="12.83203125" style="8"/>
    <col min="2" max="2" width="41" style="8" customWidth="1"/>
    <col min="3" max="3" width="27.6640625" style="8" customWidth="1"/>
    <col min="4" max="4" width="38.1640625" style="8" customWidth="1"/>
    <col min="5" max="16384" width="12.83203125" style="8"/>
  </cols>
  <sheetData>
    <row r="1" spans="2:30" s="31" customFormat="1" ht="30.75" customHeight="1"/>
    <row r="2" spans="2:30" s="31" customFormat="1" ht="62" customHeight="1">
      <c r="D2" s="33" t="s">
        <v>406</v>
      </c>
      <c r="I2" s="34"/>
    </row>
    <row r="3" spans="2:30" s="31" customFormat="1" ht="30.75" customHeight="1">
      <c r="C3" s="35"/>
      <c r="D3" s="35"/>
      <c r="E3" s="35"/>
      <c r="J3" s="36"/>
      <c r="K3" s="36"/>
      <c r="L3" s="36"/>
      <c r="M3" s="36"/>
    </row>
    <row r="4" spans="2:30" s="5" customFormat="1" ht="30" customHeight="1"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2:30" s="333" customFormat="1" ht="60" customHeight="1">
      <c r="B5" s="369" t="s">
        <v>126</v>
      </c>
      <c r="C5" s="369"/>
      <c r="D5" s="369"/>
      <c r="E5" s="331"/>
      <c r="F5" s="331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5"/>
      <c r="U5" s="335"/>
      <c r="V5" s="334"/>
      <c r="W5" s="334"/>
      <c r="X5" s="334"/>
      <c r="Y5" s="334"/>
      <c r="Z5" s="334"/>
      <c r="AA5" s="336"/>
      <c r="AB5" s="336"/>
      <c r="AC5" s="336"/>
    </row>
    <row r="6" spans="2:30" s="337" customFormat="1" ht="30" customHeight="1">
      <c r="B6" s="370" t="s">
        <v>400</v>
      </c>
      <c r="C6" s="370"/>
      <c r="D6" s="370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8"/>
      <c r="Q6" s="338"/>
      <c r="R6" s="338"/>
      <c r="S6" s="338"/>
      <c r="T6" s="335"/>
      <c r="U6" s="335"/>
      <c r="V6" s="338"/>
      <c r="W6" s="338"/>
      <c r="X6" s="338"/>
      <c r="Y6" s="338"/>
      <c r="Z6" s="338"/>
      <c r="AA6" s="339"/>
      <c r="AB6" s="339"/>
      <c r="AC6" s="339"/>
      <c r="AD6" s="339"/>
    </row>
    <row r="7" spans="2:30" ht="30" customHeight="1">
      <c r="B7" s="73"/>
      <c r="C7" s="72"/>
      <c r="D7" s="17"/>
      <c r="E7" s="17"/>
    </row>
    <row r="8" spans="2:30" ht="50" customHeight="1">
      <c r="B8" s="45" t="s">
        <v>104</v>
      </c>
      <c r="C8" s="46" t="s">
        <v>112</v>
      </c>
      <c r="D8" s="252" t="s">
        <v>20</v>
      </c>
      <c r="E8" s="17"/>
    </row>
    <row r="9" spans="2:30" ht="30" customHeight="1">
      <c r="B9" s="41" t="s">
        <v>1</v>
      </c>
      <c r="C9" s="41" t="s">
        <v>113</v>
      </c>
      <c r="D9" s="274">
        <v>810.34714783507593</v>
      </c>
      <c r="E9" s="17"/>
    </row>
    <row r="10" spans="2:30" ht="30" customHeight="1">
      <c r="B10" s="42" t="s">
        <v>2</v>
      </c>
      <c r="C10" s="42" t="s">
        <v>114</v>
      </c>
      <c r="D10" s="274">
        <v>737.62773391311885</v>
      </c>
      <c r="E10" s="17"/>
    </row>
    <row r="11" spans="2:30" ht="30" customHeight="1">
      <c r="B11" s="41" t="s">
        <v>3</v>
      </c>
      <c r="C11" s="41" t="s">
        <v>115</v>
      </c>
      <c r="D11" s="274">
        <v>1147.0647791211884</v>
      </c>
      <c r="E11" s="17"/>
    </row>
    <row r="12" spans="2:30" ht="30" customHeight="1">
      <c r="B12" s="42" t="s">
        <v>4</v>
      </c>
      <c r="C12" s="42" t="s">
        <v>116</v>
      </c>
      <c r="D12" s="274">
        <v>834.6</v>
      </c>
      <c r="E12" s="17"/>
    </row>
    <row r="13" spans="2:30" ht="30" customHeight="1">
      <c r="B13" s="41" t="s">
        <v>5</v>
      </c>
      <c r="C13" s="41" t="s">
        <v>117</v>
      </c>
      <c r="D13" s="274">
        <v>533.80568225642276</v>
      </c>
      <c r="E13" s="17"/>
    </row>
    <row r="14" spans="2:30" ht="30" customHeight="1">
      <c r="B14" s="42" t="s">
        <v>6</v>
      </c>
      <c r="C14" s="42" t="s">
        <v>113</v>
      </c>
      <c r="D14" s="274">
        <v>812.83402233468075</v>
      </c>
      <c r="E14" s="17"/>
    </row>
    <row r="15" spans="2:30" ht="30" customHeight="1">
      <c r="B15" s="41" t="s">
        <v>7</v>
      </c>
      <c r="C15" s="41" t="s">
        <v>117</v>
      </c>
      <c r="D15" s="274">
        <v>614.65519473382926</v>
      </c>
      <c r="E15" s="17"/>
    </row>
    <row r="16" spans="2:30" ht="30" customHeight="1">
      <c r="B16" s="42" t="s">
        <v>8</v>
      </c>
      <c r="C16" s="42" t="s">
        <v>117</v>
      </c>
      <c r="D16" s="274">
        <v>318.58797959196465</v>
      </c>
      <c r="E16" s="17"/>
    </row>
    <row r="17" spans="1:19" ht="30" customHeight="1">
      <c r="B17" s="41" t="s">
        <v>9</v>
      </c>
      <c r="C17" s="41" t="s">
        <v>118</v>
      </c>
      <c r="D17" s="274">
        <v>322.10683554038792</v>
      </c>
      <c r="E17" s="17"/>
    </row>
    <row r="18" spans="1:19" ht="30" customHeight="1">
      <c r="B18" s="42" t="s">
        <v>10</v>
      </c>
      <c r="C18" s="42" t="s">
        <v>119</v>
      </c>
      <c r="D18" s="274">
        <v>544.43478567743489</v>
      </c>
      <c r="E18" s="17"/>
    </row>
    <row r="19" spans="1:19" ht="30" customHeight="1">
      <c r="B19" s="41" t="s">
        <v>11</v>
      </c>
      <c r="C19" s="41" t="s">
        <v>113</v>
      </c>
      <c r="D19" s="274">
        <v>717.30710930344424</v>
      </c>
      <c r="E19" s="17"/>
    </row>
    <row r="20" spans="1:19" ht="30" customHeight="1">
      <c r="B20" s="42" t="s">
        <v>12</v>
      </c>
      <c r="C20" s="42" t="s">
        <v>113</v>
      </c>
      <c r="D20" s="274">
        <v>917.74925858864458</v>
      </c>
      <c r="E20" s="17"/>
    </row>
    <row r="21" spans="1:19" ht="30" customHeight="1">
      <c r="B21" s="41" t="s">
        <v>13</v>
      </c>
      <c r="C21" s="41" t="s">
        <v>120</v>
      </c>
      <c r="D21" s="274">
        <v>893.47074682282312</v>
      </c>
      <c r="E21" s="17"/>
    </row>
    <row r="22" spans="1:19" ht="30" customHeight="1">
      <c r="B22" s="42" t="s">
        <v>14</v>
      </c>
      <c r="C22" s="42" t="s">
        <v>121</v>
      </c>
      <c r="D22" s="274">
        <v>528.39780582735978</v>
      </c>
      <c r="E22" s="17"/>
    </row>
    <row r="23" spans="1:19" ht="30" customHeight="1">
      <c r="B23" s="41" t="s">
        <v>15</v>
      </c>
      <c r="C23" s="41" t="s">
        <v>113</v>
      </c>
      <c r="D23" s="274">
        <v>988.97154872697797</v>
      </c>
      <c r="E23" s="17"/>
    </row>
    <row r="24" spans="1:19" ht="30" customHeight="1">
      <c r="B24" s="380" t="s">
        <v>67</v>
      </c>
      <c r="C24" s="381"/>
      <c r="D24" s="267">
        <f>+AVERAGE(D9:D23)</f>
        <v>714.79737535155687</v>
      </c>
      <c r="E24" s="17"/>
    </row>
    <row r="25" spans="1:19" ht="30" customHeight="1">
      <c r="C25" s="17"/>
      <c r="D25" s="17"/>
      <c r="E25" s="17"/>
    </row>
    <row r="26" spans="1:19" ht="25" customHeight="1">
      <c r="B26" s="371" t="s">
        <v>380</v>
      </c>
      <c r="C26" s="371"/>
      <c r="D26" s="371"/>
      <c r="E26" s="17"/>
    </row>
    <row r="27" spans="1:19" ht="30" customHeight="1">
      <c r="A27" s="23"/>
      <c r="C27" s="17"/>
      <c r="D27" s="17"/>
      <c r="E27" s="17"/>
    </row>
    <row r="28" spans="1:19" s="340" customFormat="1" ht="30" customHeight="1">
      <c r="B28" s="341" t="s">
        <v>347</v>
      </c>
      <c r="D28" s="343" t="s">
        <v>339</v>
      </c>
      <c r="E28" s="341"/>
      <c r="F28" s="341"/>
      <c r="I28" s="342"/>
    </row>
    <row r="29" spans="1:19" ht="30" customHeight="1">
      <c r="B29" s="37"/>
    </row>
    <row r="30" spans="1:19" ht="50" customHeight="1">
      <c r="B30" s="367" t="s">
        <v>127</v>
      </c>
      <c r="C30" s="367"/>
      <c r="D30" s="36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1"/>
    </row>
    <row r="31" spans="1:19" ht="30" customHeight="1">
      <c r="A31" s="24"/>
      <c r="B31" s="17"/>
      <c r="C31" s="17"/>
      <c r="D31" s="17"/>
      <c r="E31" s="17"/>
    </row>
  </sheetData>
  <mergeCells count="5">
    <mergeCell ref="B24:C24"/>
    <mergeCell ref="B5:D5"/>
    <mergeCell ref="B6:D6"/>
    <mergeCell ref="B26:D26"/>
    <mergeCell ref="B30:D30"/>
  </mergeCells>
  <phoneticPr fontId="20" type="noConversion"/>
  <hyperlinks>
    <hyperlink ref="B30" location="Índice!A1" display="Volver al índice"/>
    <hyperlink ref="D28" location="'7'!A1" display="Siguiente   "/>
    <hyperlink ref="B28" location="'5'!A1" display="  Atrás "/>
    <hyperlink ref="I28" location="'12.b'!A1" display="'12.b'!A1"/>
  </hyperlinks>
  <pageMargins left="0.70000000000000007" right="0.70000000000000007" top="1.54" bottom="0.75000000000000011" header="0.6962992125984252" footer="0.30000000000000004"/>
  <pageSetup scale="58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6"/>
  <sheetViews>
    <sheetView showGridLines="0" workbookViewId="0"/>
  </sheetViews>
  <sheetFormatPr baseColWidth="10" defaultColWidth="12.83203125" defaultRowHeight="30" customHeight="1" x14ac:dyDescent="0"/>
  <cols>
    <col min="1" max="1" width="12.83203125" style="58"/>
    <col min="2" max="2" width="25.83203125" style="58" customWidth="1"/>
    <col min="3" max="3" width="20.83203125" style="58" customWidth="1"/>
    <col min="4" max="4" width="26.5" style="58" customWidth="1"/>
    <col min="5" max="5" width="19" style="58" customWidth="1"/>
    <col min="6" max="6" width="27.33203125" style="58" customWidth="1"/>
    <col min="7" max="7" width="31.5" style="58" customWidth="1"/>
    <col min="8" max="8" width="36.6640625" style="58" customWidth="1"/>
    <col min="9" max="16384" width="12.83203125" style="58"/>
  </cols>
  <sheetData>
    <row r="1" spans="2:31" s="31" customFormat="1" ht="30.75" customHeight="1"/>
    <row r="2" spans="2:31" s="31" customFormat="1" ht="62" customHeight="1">
      <c r="D2" s="34"/>
      <c r="H2" s="33" t="s">
        <v>406</v>
      </c>
      <c r="I2" s="34"/>
    </row>
    <row r="3" spans="2:31" s="31" customFormat="1" ht="30.75" customHeight="1">
      <c r="C3" s="35"/>
      <c r="D3" s="35"/>
      <c r="E3" s="35"/>
      <c r="J3" s="36"/>
      <c r="K3" s="36"/>
      <c r="L3" s="36"/>
      <c r="M3" s="36"/>
    </row>
    <row r="4" spans="2:31" s="5" customFormat="1" ht="30" customHeight="1">
      <c r="G4" s="6"/>
      <c r="H4" s="6"/>
      <c r="I4" s="6"/>
      <c r="J4" s="6"/>
      <c r="K4" s="6"/>
      <c r="L4" s="6"/>
      <c r="M4" s="6"/>
      <c r="N4" s="6"/>
      <c r="O4" s="6"/>
      <c r="P4" s="7"/>
      <c r="Q4" s="7"/>
    </row>
    <row r="5" spans="2:31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5"/>
      <c r="V5" s="335"/>
      <c r="W5" s="334"/>
      <c r="X5" s="334"/>
      <c r="Y5" s="334"/>
      <c r="Z5" s="334"/>
      <c r="AA5" s="334"/>
      <c r="AB5" s="336"/>
      <c r="AC5" s="336"/>
      <c r="AD5" s="336"/>
    </row>
    <row r="6" spans="2:31" s="337" customFormat="1" ht="30" customHeight="1">
      <c r="B6" s="370" t="s">
        <v>399</v>
      </c>
      <c r="C6" s="370"/>
      <c r="D6" s="370"/>
      <c r="E6" s="370"/>
      <c r="F6" s="370"/>
      <c r="G6" s="370"/>
      <c r="H6" s="370"/>
      <c r="I6" s="332"/>
      <c r="J6" s="332"/>
      <c r="K6" s="332"/>
      <c r="L6" s="332"/>
      <c r="M6" s="332"/>
      <c r="N6" s="332"/>
      <c r="O6" s="332"/>
      <c r="P6" s="332"/>
      <c r="Q6" s="338"/>
      <c r="R6" s="338"/>
      <c r="S6" s="338"/>
      <c r="T6" s="338"/>
      <c r="U6" s="335"/>
      <c r="V6" s="335"/>
      <c r="W6" s="338"/>
      <c r="X6" s="338"/>
      <c r="Y6" s="338"/>
      <c r="Z6" s="338"/>
      <c r="AA6" s="338"/>
      <c r="AB6" s="339"/>
      <c r="AC6" s="339"/>
      <c r="AD6" s="339"/>
      <c r="AE6" s="339"/>
    </row>
    <row r="7" spans="2:31" s="57" customFormat="1" ht="30" customHeight="1">
      <c r="B7" s="86"/>
    </row>
    <row r="8" spans="2:31" s="57" customFormat="1" ht="30" customHeight="1">
      <c r="B8" s="375" t="s">
        <v>104</v>
      </c>
      <c r="C8" s="375" t="s">
        <v>112</v>
      </c>
      <c r="D8" s="384" t="s">
        <v>108</v>
      </c>
      <c r="E8" s="384"/>
      <c r="F8" s="384"/>
      <c r="G8" s="375" t="s">
        <v>131</v>
      </c>
      <c r="H8" s="375" t="s">
        <v>132</v>
      </c>
    </row>
    <row r="9" spans="2:31" s="57" customFormat="1" ht="30" customHeight="1">
      <c r="B9" s="375"/>
      <c r="C9" s="375"/>
      <c r="D9" s="45" t="s">
        <v>308</v>
      </c>
      <c r="E9" s="45" t="s">
        <v>24</v>
      </c>
      <c r="F9" s="45" t="s">
        <v>306</v>
      </c>
      <c r="G9" s="375"/>
      <c r="H9" s="375"/>
    </row>
    <row r="10" spans="2:31" s="57" customFormat="1" ht="30" customHeight="1">
      <c r="B10" s="41" t="s">
        <v>1</v>
      </c>
      <c r="C10" s="41" t="s">
        <v>113</v>
      </c>
      <c r="D10" s="231">
        <v>5.07</v>
      </c>
      <c r="E10" s="231">
        <v>5.2</v>
      </c>
      <c r="F10" s="231">
        <v>1.02</v>
      </c>
      <c r="G10" s="135">
        <f t="shared" ref="G10:G24" si="0">+D10/F10</f>
        <v>4.9705882352941178</v>
      </c>
      <c r="H10" s="231">
        <f>+E10/F10</f>
        <v>5.0980392156862742</v>
      </c>
    </row>
    <row r="11" spans="2:31" s="57" customFormat="1" ht="30" customHeight="1">
      <c r="B11" s="42" t="s">
        <v>2</v>
      </c>
      <c r="C11" s="42" t="s">
        <v>114</v>
      </c>
      <c r="D11" s="233">
        <v>5.94</v>
      </c>
      <c r="E11" s="233">
        <v>4</v>
      </c>
      <c r="F11" s="233">
        <v>1.39</v>
      </c>
      <c r="G11" s="136">
        <f t="shared" si="0"/>
        <v>4.2733812949640297</v>
      </c>
      <c r="H11" s="233">
        <f t="shared" ref="H11:H24" si="1">+E11/F11</f>
        <v>2.877697841726619</v>
      </c>
    </row>
    <row r="12" spans="2:31" s="57" customFormat="1" ht="30" customHeight="1">
      <c r="B12" s="41" t="s">
        <v>3</v>
      </c>
      <c r="C12" s="41" t="s">
        <v>115</v>
      </c>
      <c r="D12" s="231">
        <v>3.62</v>
      </c>
      <c r="E12" s="231">
        <v>3.9</v>
      </c>
      <c r="F12" s="231">
        <v>0.27</v>
      </c>
      <c r="G12" s="135">
        <f t="shared" si="0"/>
        <v>13.407407407407407</v>
      </c>
      <c r="H12" s="231">
        <f t="shared" si="1"/>
        <v>14.444444444444443</v>
      </c>
    </row>
    <row r="13" spans="2:31" s="57" customFormat="1" ht="30" customHeight="1">
      <c r="B13" s="42" t="s">
        <v>4</v>
      </c>
      <c r="C13" s="42" t="s">
        <v>116</v>
      </c>
      <c r="D13" s="233">
        <v>3.63</v>
      </c>
      <c r="E13" s="233">
        <v>3.6</v>
      </c>
      <c r="F13" s="233">
        <v>1.42</v>
      </c>
      <c r="G13" s="136">
        <f t="shared" si="0"/>
        <v>2.556338028169014</v>
      </c>
      <c r="H13" s="233">
        <f t="shared" si="1"/>
        <v>2.535211267605634</v>
      </c>
    </row>
    <row r="14" spans="2:31" s="57" customFormat="1" ht="30" customHeight="1">
      <c r="B14" s="41" t="s">
        <v>5</v>
      </c>
      <c r="C14" s="41" t="s">
        <v>117</v>
      </c>
      <c r="D14" s="231">
        <v>2.13</v>
      </c>
      <c r="E14" s="231">
        <v>2.5</v>
      </c>
      <c r="F14" s="231">
        <v>0.42</v>
      </c>
      <c r="G14" s="135">
        <f t="shared" si="0"/>
        <v>5.0714285714285712</v>
      </c>
      <c r="H14" s="231">
        <f t="shared" si="1"/>
        <v>5.9523809523809526</v>
      </c>
    </row>
    <row r="15" spans="2:31" s="57" customFormat="1" ht="30" customHeight="1">
      <c r="B15" s="42" t="s">
        <v>6</v>
      </c>
      <c r="C15" s="42" t="s">
        <v>113</v>
      </c>
      <c r="D15" s="233">
        <v>4.29</v>
      </c>
      <c r="E15" s="233">
        <v>4.5</v>
      </c>
      <c r="F15" s="233">
        <v>0.83</v>
      </c>
      <c r="G15" s="136">
        <f t="shared" si="0"/>
        <v>5.168674698795181</v>
      </c>
      <c r="H15" s="233">
        <f t="shared" si="1"/>
        <v>5.4216867469879517</v>
      </c>
    </row>
    <row r="16" spans="2:31" s="57" customFormat="1" ht="30" customHeight="1">
      <c r="B16" s="41" t="s">
        <v>7</v>
      </c>
      <c r="C16" s="41" t="s">
        <v>117</v>
      </c>
      <c r="D16" s="231">
        <v>2.41</v>
      </c>
      <c r="E16" s="231">
        <v>2.5</v>
      </c>
      <c r="F16" s="231">
        <v>0.61</v>
      </c>
      <c r="G16" s="135">
        <f t="shared" si="0"/>
        <v>3.9508196721311477</v>
      </c>
      <c r="H16" s="231">
        <f t="shared" si="1"/>
        <v>4.0983606557377046</v>
      </c>
    </row>
    <row r="17" spans="2:9" s="57" customFormat="1" ht="30" customHeight="1">
      <c r="B17" s="42" t="s">
        <v>8</v>
      </c>
      <c r="C17" s="42" t="s">
        <v>117</v>
      </c>
      <c r="D17" s="233">
        <v>1.37</v>
      </c>
      <c r="E17" s="233">
        <v>1.1000000000000001</v>
      </c>
      <c r="F17" s="233">
        <v>0.49</v>
      </c>
      <c r="G17" s="136">
        <f t="shared" si="0"/>
        <v>2.795918367346939</v>
      </c>
      <c r="H17" s="233">
        <f t="shared" si="1"/>
        <v>2.2448979591836737</v>
      </c>
    </row>
    <row r="18" spans="2:9" s="57" customFormat="1" ht="30" customHeight="1">
      <c r="B18" s="41" t="s">
        <v>9</v>
      </c>
      <c r="C18" s="41" t="s">
        <v>118</v>
      </c>
      <c r="D18" s="231">
        <v>2.2999999999999998</v>
      </c>
      <c r="E18" s="231">
        <v>1.6</v>
      </c>
      <c r="F18" s="231">
        <v>0.31</v>
      </c>
      <c r="G18" s="135">
        <f t="shared" si="0"/>
        <v>7.419354838709677</v>
      </c>
      <c r="H18" s="231">
        <f t="shared" si="1"/>
        <v>5.1612903225806459</v>
      </c>
    </row>
    <row r="19" spans="2:9" s="57" customFormat="1" ht="30" customHeight="1">
      <c r="B19" s="42" t="s">
        <v>10</v>
      </c>
      <c r="C19" s="42" t="s">
        <v>119</v>
      </c>
      <c r="D19" s="233">
        <v>5.28</v>
      </c>
      <c r="E19" s="233">
        <v>6.5</v>
      </c>
      <c r="F19" s="233">
        <v>0.44</v>
      </c>
      <c r="G19" s="136">
        <f t="shared" si="0"/>
        <v>12</v>
      </c>
      <c r="H19" s="233">
        <f t="shared" si="1"/>
        <v>14.772727272727273</v>
      </c>
    </row>
    <row r="20" spans="2:9" s="57" customFormat="1" ht="30" customHeight="1">
      <c r="B20" s="41" t="s">
        <v>11</v>
      </c>
      <c r="C20" s="41" t="s">
        <v>113</v>
      </c>
      <c r="D20" s="231">
        <v>4.4400000000000004</v>
      </c>
      <c r="E20" s="231">
        <v>4.5</v>
      </c>
      <c r="F20" s="231">
        <v>0.76</v>
      </c>
      <c r="G20" s="135">
        <f t="shared" si="0"/>
        <v>5.8421052631578956</v>
      </c>
      <c r="H20" s="231">
        <f t="shared" si="1"/>
        <v>5.9210526315789469</v>
      </c>
    </row>
    <row r="21" spans="2:9" s="57" customFormat="1" ht="30" customHeight="1">
      <c r="B21" s="42" t="s">
        <v>12</v>
      </c>
      <c r="C21" s="42" t="s">
        <v>113</v>
      </c>
      <c r="D21" s="233">
        <v>7.48</v>
      </c>
      <c r="E21" s="233">
        <v>7.6</v>
      </c>
      <c r="F21" s="233">
        <v>0.97</v>
      </c>
      <c r="G21" s="136">
        <f t="shared" si="0"/>
        <v>7.711340206185568</v>
      </c>
      <c r="H21" s="233">
        <f t="shared" si="1"/>
        <v>7.8350515463917523</v>
      </c>
    </row>
    <row r="22" spans="2:9" s="57" customFormat="1" ht="30" customHeight="1">
      <c r="B22" s="41" t="s">
        <v>13</v>
      </c>
      <c r="C22" s="41" t="s">
        <v>120</v>
      </c>
      <c r="D22" s="231">
        <v>7.67</v>
      </c>
      <c r="E22" s="231">
        <v>7.2</v>
      </c>
      <c r="F22" s="231">
        <v>0.35</v>
      </c>
      <c r="G22" s="135">
        <f t="shared" si="0"/>
        <v>21.914285714285715</v>
      </c>
      <c r="H22" s="231">
        <f t="shared" si="1"/>
        <v>20.571428571428573</v>
      </c>
    </row>
    <row r="23" spans="2:9" s="57" customFormat="1" ht="30" customHeight="1">
      <c r="B23" s="42" t="s">
        <v>14</v>
      </c>
      <c r="C23" s="42" t="s">
        <v>121</v>
      </c>
      <c r="D23" s="233">
        <v>1.83</v>
      </c>
      <c r="E23" s="233">
        <v>1.7</v>
      </c>
      <c r="F23" s="233">
        <v>0.43</v>
      </c>
      <c r="G23" s="136">
        <f t="shared" si="0"/>
        <v>4.2558139534883725</v>
      </c>
      <c r="H23" s="233">
        <f t="shared" si="1"/>
        <v>3.9534883720930232</v>
      </c>
    </row>
    <row r="24" spans="2:9" s="57" customFormat="1" ht="30" customHeight="1">
      <c r="B24" s="41" t="s">
        <v>15</v>
      </c>
      <c r="C24" s="41" t="s">
        <v>113</v>
      </c>
      <c r="D24" s="231">
        <v>4.3600000000000003</v>
      </c>
      <c r="E24" s="231">
        <v>4.2</v>
      </c>
      <c r="F24" s="231">
        <v>1.07</v>
      </c>
      <c r="G24" s="135">
        <f t="shared" si="0"/>
        <v>4.0747663551401869</v>
      </c>
      <c r="H24" s="231">
        <f t="shared" si="1"/>
        <v>3.9252336448598131</v>
      </c>
    </row>
    <row r="25" spans="2:9" s="57" customFormat="1" ht="30" customHeight="1">
      <c r="B25" s="383" t="s">
        <v>67</v>
      </c>
      <c r="C25" s="383"/>
      <c r="D25" s="317">
        <f>+AVERAGE(D10:D24)</f>
        <v>4.1213333333333333</v>
      </c>
      <c r="E25" s="317">
        <f>+AVERAGE(E10:E24)</f>
        <v>4.0400000000000009</v>
      </c>
      <c r="F25" s="317">
        <f>+AVERAGE(F10:F24)</f>
        <v>0.71866666666666668</v>
      </c>
      <c r="G25" s="317">
        <f>+AVERAGE(G10:G24)</f>
        <v>7.0274815071002532</v>
      </c>
      <c r="H25" s="317">
        <f>+AVERAGE(H10:H24)</f>
        <v>6.9875327630275512</v>
      </c>
    </row>
    <row r="26" spans="2:9" s="57" customFormat="1" ht="30" customHeight="1">
      <c r="B26" s="226"/>
      <c r="C26" s="226"/>
      <c r="D26" s="227"/>
      <c r="E26" s="227"/>
      <c r="F26" s="227"/>
      <c r="G26" s="227"/>
      <c r="H26" s="227"/>
    </row>
    <row r="27" spans="2:9" s="57" customFormat="1" ht="25" customHeight="1">
      <c r="B27" s="376" t="s">
        <v>317</v>
      </c>
      <c r="C27" s="376"/>
      <c r="D27" s="376"/>
      <c r="E27" s="376"/>
      <c r="F27" s="376"/>
      <c r="G27" s="376"/>
      <c r="H27" s="376"/>
    </row>
    <row r="28" spans="2:9" s="57" customFormat="1" ht="25" customHeight="1">
      <c r="B28" s="382" t="s">
        <v>318</v>
      </c>
      <c r="C28" s="382"/>
      <c r="D28" s="382"/>
      <c r="E28" s="382"/>
      <c r="F28" s="382"/>
      <c r="G28" s="382"/>
      <c r="H28" s="382"/>
    </row>
    <row r="29" spans="2:9" s="57" customFormat="1" ht="25" customHeight="1">
      <c r="B29" s="378" t="s">
        <v>338</v>
      </c>
      <c r="C29" s="378"/>
      <c r="D29" s="378"/>
      <c r="E29" s="378"/>
      <c r="F29" s="378"/>
      <c r="G29" s="378"/>
      <c r="H29" s="378"/>
    </row>
    <row r="30" spans="2:9" s="57" customFormat="1" ht="30" customHeight="1"/>
    <row r="31" spans="2:9" s="340" customFormat="1" ht="30" customHeight="1">
      <c r="B31" s="341" t="s">
        <v>332</v>
      </c>
      <c r="D31" s="341"/>
      <c r="E31" s="341"/>
      <c r="F31" s="341"/>
      <c r="H31" s="343" t="s">
        <v>336</v>
      </c>
      <c r="I31" s="342"/>
    </row>
    <row r="32" spans="2:9" s="8" customFormat="1" ht="30" customHeight="1">
      <c r="B32" s="37"/>
    </row>
    <row r="33" spans="1:19" s="8" customFormat="1" ht="50" customHeight="1">
      <c r="B33" s="367" t="s">
        <v>127</v>
      </c>
      <c r="C33" s="367"/>
      <c r="D33" s="367"/>
      <c r="E33" s="367"/>
      <c r="F33" s="367"/>
      <c r="G33" s="367"/>
      <c r="H33" s="36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1"/>
    </row>
    <row r="34" spans="1:19" s="57" customFormat="1" ht="30" customHeight="1">
      <c r="A34" s="213"/>
    </row>
    <row r="35" spans="1:19" s="57" customFormat="1" ht="30" customHeight="1">
      <c r="A35" s="24"/>
    </row>
    <row r="36" spans="1:19" s="57" customFormat="1" ht="30" customHeight="1"/>
  </sheetData>
  <mergeCells count="12">
    <mergeCell ref="B33:H33"/>
    <mergeCell ref="B25:C25"/>
    <mergeCell ref="H8:H9"/>
    <mergeCell ref="C8:C9"/>
    <mergeCell ref="B8:B9"/>
    <mergeCell ref="D8:F8"/>
    <mergeCell ref="G8:G9"/>
    <mergeCell ref="B5:H5"/>
    <mergeCell ref="B6:H6"/>
    <mergeCell ref="B27:H27"/>
    <mergeCell ref="B28:H28"/>
    <mergeCell ref="B29:H29"/>
  </mergeCells>
  <phoneticPr fontId="20" type="noConversion"/>
  <hyperlinks>
    <hyperlink ref="B33" location="Índice!A1" display="Volver al índice"/>
    <hyperlink ref="H31" location="'8'!A1" display="Siguiente   "/>
    <hyperlink ref="B31" location="'6'!A1" display="  Atrás "/>
    <hyperlink ref="I31" location="'12.b'!A1" display="'12.b'!A1"/>
  </hyperlinks>
  <pageMargins left="0.70000000000000007" right="0.70000000000000007" top="1.54" bottom="0.75000000000000011" header="0.6962992125984252" footer="0.30000000000000004"/>
  <pageSetup scale="53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2"/>
  <sheetViews>
    <sheetView showGridLines="0" workbookViewId="0"/>
  </sheetViews>
  <sheetFormatPr baseColWidth="10" defaultColWidth="12.83203125" defaultRowHeight="30" customHeight="1" x14ac:dyDescent="0"/>
  <cols>
    <col min="1" max="1" width="12.83203125" style="128"/>
    <col min="2" max="2" width="24.33203125" style="128" customWidth="1"/>
    <col min="3" max="3" width="15.1640625" style="128" customWidth="1"/>
    <col min="4" max="4" width="35.6640625" style="128" customWidth="1"/>
    <col min="5" max="5" width="24.83203125" style="128" customWidth="1"/>
    <col min="6" max="6" width="34.33203125" style="128" customWidth="1"/>
    <col min="7" max="7" width="15.5" style="128" customWidth="1"/>
    <col min="8" max="8" width="26.33203125" style="128" customWidth="1"/>
    <col min="9" max="16384" width="12.83203125" style="128"/>
  </cols>
  <sheetData>
    <row r="1" spans="2:32" s="31" customFormat="1" ht="30.75" customHeight="1"/>
    <row r="2" spans="2:32" s="31" customFormat="1" ht="62" customHeight="1">
      <c r="D2" s="34"/>
      <c r="G2" s="355" t="s">
        <v>406</v>
      </c>
      <c r="H2" s="355"/>
      <c r="I2" s="34"/>
    </row>
    <row r="3" spans="2:32" s="31" customFormat="1" ht="30.75" customHeight="1">
      <c r="C3" s="35"/>
      <c r="D3" s="35"/>
      <c r="E3" s="35"/>
      <c r="J3" s="36"/>
      <c r="K3" s="36"/>
      <c r="L3" s="36"/>
      <c r="M3" s="36"/>
    </row>
    <row r="4" spans="2:32" s="5" customFormat="1" ht="30" customHeight="1"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2:32" s="333" customFormat="1" ht="60" customHeight="1">
      <c r="B5" s="369" t="s">
        <v>126</v>
      </c>
      <c r="C5" s="369"/>
      <c r="D5" s="369"/>
      <c r="E5" s="369"/>
      <c r="F5" s="369"/>
      <c r="G5" s="369"/>
      <c r="H5" s="369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335"/>
      <c r="X5" s="334"/>
      <c r="Y5" s="334"/>
      <c r="Z5" s="334"/>
      <c r="AA5" s="334"/>
      <c r="AB5" s="334"/>
      <c r="AC5" s="336"/>
      <c r="AD5" s="336"/>
      <c r="AE5" s="336"/>
    </row>
    <row r="6" spans="2:32" s="337" customFormat="1" ht="30" customHeight="1">
      <c r="B6" s="370" t="s">
        <v>398</v>
      </c>
      <c r="C6" s="370"/>
      <c r="D6" s="370"/>
      <c r="E6" s="370"/>
      <c r="F6" s="370"/>
      <c r="G6" s="370"/>
      <c r="H6" s="370"/>
      <c r="I6" s="332"/>
      <c r="J6" s="332"/>
      <c r="K6" s="332"/>
      <c r="L6" s="332"/>
      <c r="M6" s="332"/>
      <c r="N6" s="332"/>
      <c r="O6" s="332"/>
      <c r="P6" s="332"/>
      <c r="Q6" s="332"/>
      <c r="R6" s="338"/>
      <c r="S6" s="338"/>
      <c r="T6" s="338"/>
      <c r="U6" s="338"/>
      <c r="V6" s="335"/>
      <c r="W6" s="335"/>
      <c r="X6" s="338"/>
      <c r="Y6" s="338"/>
      <c r="Z6" s="338"/>
      <c r="AA6" s="338"/>
      <c r="AB6" s="338"/>
      <c r="AC6" s="339"/>
      <c r="AD6" s="339"/>
      <c r="AE6" s="339"/>
      <c r="AF6" s="339"/>
    </row>
    <row r="7" spans="2:32" s="129" customFormat="1" ht="30" customHeight="1">
      <c r="B7" s="222"/>
    </row>
    <row r="8" spans="2:32" s="129" customFormat="1" ht="50" customHeight="1">
      <c r="B8" s="45" t="s">
        <v>104</v>
      </c>
      <c r="C8" s="46" t="s">
        <v>112</v>
      </c>
      <c r="D8" s="45" t="s">
        <v>105</v>
      </c>
      <c r="E8" s="45" t="s">
        <v>18</v>
      </c>
      <c r="F8" s="45" t="s">
        <v>133</v>
      </c>
      <c r="G8" s="252" t="s">
        <v>20</v>
      </c>
      <c r="H8" s="45" t="s">
        <v>198</v>
      </c>
    </row>
    <row r="9" spans="2:32" s="129" customFormat="1" ht="30" customHeight="1">
      <c r="B9" s="41" t="s">
        <v>1</v>
      </c>
      <c r="C9" s="41" t="s">
        <v>113</v>
      </c>
      <c r="D9" s="25">
        <v>869559.5681603275</v>
      </c>
      <c r="E9" s="25">
        <v>1885025.9900341881</v>
      </c>
      <c r="F9" s="25">
        <v>927919.58009478089</v>
      </c>
      <c r="G9" s="242">
        <f>SUM(D9:F9)</f>
        <v>3682505.1382892965</v>
      </c>
      <c r="H9" s="224">
        <v>0.76667777141173366</v>
      </c>
    </row>
    <row r="10" spans="2:32" s="129" customFormat="1" ht="30" customHeight="1">
      <c r="B10" s="42" t="s">
        <v>2</v>
      </c>
      <c r="C10" s="42" t="s">
        <v>114</v>
      </c>
      <c r="D10" s="27">
        <v>1246217.3416666666</v>
      </c>
      <c r="E10" s="27">
        <v>6748594.5333333341</v>
      </c>
      <c r="F10" s="27">
        <v>862940.03333333321</v>
      </c>
      <c r="G10" s="242">
        <f t="shared" ref="G10:G18" si="0">SUM(D10:F10)</f>
        <v>8857751.9083333351</v>
      </c>
      <c r="H10" s="225">
        <v>1.1321319772505569</v>
      </c>
    </row>
    <row r="11" spans="2:32" s="129" customFormat="1" ht="30" customHeight="1">
      <c r="B11" s="41" t="s">
        <v>3</v>
      </c>
      <c r="C11" s="41" t="s">
        <v>115</v>
      </c>
      <c r="D11" s="25">
        <v>7388290</v>
      </c>
      <c r="E11" s="25">
        <v>6342855.4040000001</v>
      </c>
      <c r="F11" s="25">
        <v>557500</v>
      </c>
      <c r="G11" s="242">
        <f t="shared" si="0"/>
        <v>14288645.403999999</v>
      </c>
      <c r="H11" s="224">
        <v>1.0769918194377539</v>
      </c>
    </row>
    <row r="12" spans="2:32" s="129" customFormat="1" ht="30" customHeight="1">
      <c r="B12" s="42" t="s">
        <v>4</v>
      </c>
      <c r="C12" s="42" t="s">
        <v>116</v>
      </c>
      <c r="D12" s="27">
        <v>939852.15604166663</v>
      </c>
      <c r="E12" s="27">
        <v>2086632.6072749998</v>
      </c>
      <c r="F12" s="27">
        <v>228928</v>
      </c>
      <c r="G12" s="242">
        <f t="shared" si="0"/>
        <v>3255412.7633166667</v>
      </c>
      <c r="H12" s="225">
        <v>1.0367305642655358</v>
      </c>
    </row>
    <row r="13" spans="2:32" s="129" customFormat="1" ht="30" customHeight="1">
      <c r="B13" s="41" t="s">
        <v>5</v>
      </c>
      <c r="C13" s="41" t="s">
        <v>117</v>
      </c>
      <c r="D13" s="25">
        <v>6147929.6499999994</v>
      </c>
      <c r="E13" s="25">
        <v>18821882.221250001</v>
      </c>
      <c r="F13" s="25">
        <v>3109833.75</v>
      </c>
      <c r="G13" s="242">
        <f t="shared" si="0"/>
        <v>28079645.62125</v>
      </c>
      <c r="H13" s="224">
        <v>1.4594478675445988</v>
      </c>
    </row>
    <row r="14" spans="2:32" s="129" customFormat="1" ht="30" customHeight="1">
      <c r="B14" s="42" t="s">
        <v>6</v>
      </c>
      <c r="C14" s="42" t="s">
        <v>113</v>
      </c>
      <c r="D14" s="27">
        <v>540706.51040000003</v>
      </c>
      <c r="E14" s="27">
        <v>835594.02098868089</v>
      </c>
      <c r="F14" s="27">
        <v>558101.56723333336</v>
      </c>
      <c r="G14" s="242">
        <f t="shared" si="0"/>
        <v>1934402.0986220143</v>
      </c>
      <c r="H14" s="225">
        <v>0.6734243782639896</v>
      </c>
    </row>
    <row r="15" spans="2:32" s="129" customFormat="1" ht="30" customHeight="1">
      <c r="B15" s="41" t="s">
        <v>7</v>
      </c>
      <c r="C15" s="41" t="s">
        <v>117</v>
      </c>
      <c r="D15" s="25">
        <v>1541713.3075000001</v>
      </c>
      <c r="E15" s="25">
        <v>2346017.0041666664</v>
      </c>
      <c r="F15" s="25">
        <v>895348.90853333334</v>
      </c>
      <c r="G15" s="242">
        <f t="shared" si="0"/>
        <v>4783079.2202000003</v>
      </c>
      <c r="H15" s="224">
        <v>1.093344974502374</v>
      </c>
    </row>
    <row r="16" spans="2:32" s="129" customFormat="1" ht="30" customHeight="1">
      <c r="B16" s="42" t="s">
        <v>8</v>
      </c>
      <c r="C16" s="42" t="s">
        <v>117</v>
      </c>
      <c r="D16" s="27">
        <v>398247.85416666669</v>
      </c>
      <c r="E16" s="27">
        <v>733266.77182999987</v>
      </c>
      <c r="F16" s="27">
        <v>251142.85520000002</v>
      </c>
      <c r="G16" s="242">
        <f t="shared" si="0"/>
        <v>1382657.4811966666</v>
      </c>
      <c r="H16" s="225">
        <v>1.0164282267987934</v>
      </c>
    </row>
    <row r="17" spans="1:19" s="129" customFormat="1" ht="30" customHeight="1">
      <c r="B17" s="41" t="s">
        <v>9</v>
      </c>
      <c r="C17" s="41" t="s">
        <v>118</v>
      </c>
      <c r="D17" s="25">
        <v>1226373.3333333333</v>
      </c>
      <c r="E17" s="25">
        <v>8611483</v>
      </c>
      <c r="F17" s="25">
        <v>884773.33333333337</v>
      </c>
      <c r="G17" s="242">
        <f t="shared" si="0"/>
        <v>10722629.666666668</v>
      </c>
      <c r="H17" s="224">
        <v>1.2141385814923435</v>
      </c>
    </row>
    <row r="18" spans="1:19" s="129" customFormat="1" ht="30" customHeight="1">
      <c r="B18" s="42" t="s">
        <v>10</v>
      </c>
      <c r="C18" s="42" t="s">
        <v>119</v>
      </c>
      <c r="D18" s="27">
        <v>154737</v>
      </c>
      <c r="E18" s="27">
        <v>595541.66666666674</v>
      </c>
      <c r="F18" s="27">
        <v>248139</v>
      </c>
      <c r="G18" s="242">
        <f t="shared" si="0"/>
        <v>998417.66666666674</v>
      </c>
      <c r="H18" s="225">
        <v>0.75297267103479626</v>
      </c>
    </row>
    <row r="19" spans="1:19" s="129" customFormat="1" ht="30" customHeight="1">
      <c r="B19" s="41" t="s">
        <v>11</v>
      </c>
      <c r="C19" s="41" t="s">
        <v>113</v>
      </c>
      <c r="D19" s="25">
        <v>513566.22805203008</v>
      </c>
      <c r="E19" s="25">
        <v>1312571.182911111</v>
      </c>
      <c r="F19" s="25">
        <v>462437.10079903057</v>
      </c>
      <c r="G19" s="242">
        <f>SUM(D19:F19)</f>
        <v>2288574.5117621715</v>
      </c>
      <c r="H19" s="224">
        <v>0.67100320046881368</v>
      </c>
    </row>
    <row r="20" spans="1:19" s="129" customFormat="1" ht="30" customHeight="1">
      <c r="B20" s="42" t="s">
        <v>12</v>
      </c>
      <c r="C20" s="42" t="s">
        <v>113</v>
      </c>
      <c r="D20" s="27">
        <v>1488160.5999999999</v>
      </c>
      <c r="E20" s="27">
        <v>6949049.3458636831</v>
      </c>
      <c r="F20" s="27">
        <v>2202245.0199999996</v>
      </c>
      <c r="G20" s="242">
        <f>SUM(D20:F20)</f>
        <v>10639454.965863682</v>
      </c>
      <c r="H20" s="225">
        <v>0.99532705239783037</v>
      </c>
    </row>
    <row r="21" spans="1:19" s="129" customFormat="1" ht="30" customHeight="1">
      <c r="B21" s="41" t="s">
        <v>13</v>
      </c>
      <c r="C21" s="41" t="s">
        <v>120</v>
      </c>
      <c r="D21" s="25">
        <v>272380.73333333334</v>
      </c>
      <c r="E21" s="25">
        <v>617444.83333333337</v>
      </c>
      <c r="F21" s="25">
        <v>93750</v>
      </c>
      <c r="G21" s="242">
        <f>SUM(D21:F21)</f>
        <v>983575.56666666665</v>
      </c>
      <c r="H21" s="224">
        <v>0.76431202567663159</v>
      </c>
    </row>
    <row r="22" spans="1:19" s="129" customFormat="1" ht="30" customHeight="1">
      <c r="B22" s="42" t="s">
        <v>14</v>
      </c>
      <c r="C22" s="42" t="s">
        <v>121</v>
      </c>
      <c r="D22" s="27">
        <v>1706371.5902292326</v>
      </c>
      <c r="E22" s="27">
        <v>5772504.4491261858</v>
      </c>
      <c r="F22" s="27">
        <v>1236104.4448605117</v>
      </c>
      <c r="G22" s="242">
        <f>SUM(D22:F22)</f>
        <v>8714980.4842159301</v>
      </c>
      <c r="H22" s="225">
        <v>1.4431234202343297</v>
      </c>
    </row>
    <row r="23" spans="1:19" s="129" customFormat="1" ht="30" customHeight="1">
      <c r="B23" s="41" t="s">
        <v>15</v>
      </c>
      <c r="C23" s="41" t="s">
        <v>113</v>
      </c>
      <c r="D23" s="25">
        <v>5219352.333333333</v>
      </c>
      <c r="E23" s="25">
        <v>8952400.4465884101</v>
      </c>
      <c r="F23" s="25">
        <v>3221850.1316666668</v>
      </c>
      <c r="G23" s="242">
        <f>SUM(D23:F23)</f>
        <v>17393602.911588412</v>
      </c>
      <c r="H23" s="224">
        <v>0.92599701536098822</v>
      </c>
    </row>
    <row r="24" spans="1:19" s="129" customFormat="1" ht="30" customHeight="1">
      <c r="B24" s="372" t="s">
        <v>20</v>
      </c>
      <c r="C24" s="372"/>
      <c r="D24" s="242">
        <f>SUM(D9:D23)</f>
        <v>29653458.206216592</v>
      </c>
      <c r="E24" s="242">
        <f>SUM(E9:E23)</f>
        <v>72610863.477367267</v>
      </c>
      <c r="F24" s="242">
        <f>SUM(F9:F23)</f>
        <v>15741013.725054324</v>
      </c>
      <c r="G24" s="242">
        <f>SUM(G9:G23)</f>
        <v>118005335.40863818</v>
      </c>
      <c r="H24" s="316">
        <v>1.1000000000000001</v>
      </c>
    </row>
    <row r="25" spans="1:19" s="129" customFormat="1" ht="30" customHeight="1">
      <c r="F25" s="223"/>
    </row>
    <row r="26" spans="1:19" s="129" customFormat="1" ht="25" customHeight="1">
      <c r="B26" s="378" t="s">
        <v>380</v>
      </c>
      <c r="C26" s="378"/>
      <c r="D26" s="378"/>
      <c r="E26" s="378"/>
      <c r="F26" s="378"/>
      <c r="G26" s="378"/>
      <c r="H26" s="378"/>
    </row>
    <row r="27" spans="1:19" s="129" customFormat="1" ht="30" customHeight="1">
      <c r="A27" s="213"/>
    </row>
    <row r="28" spans="1:19" s="340" customFormat="1" ht="30" customHeight="1">
      <c r="B28" s="341" t="s">
        <v>332</v>
      </c>
      <c r="D28" s="341"/>
      <c r="E28" s="341"/>
      <c r="F28" s="341"/>
      <c r="H28" s="344" t="s">
        <v>339</v>
      </c>
      <c r="I28" s="342"/>
    </row>
    <row r="29" spans="1:19" s="8" customFormat="1" ht="30" customHeight="1">
      <c r="B29" s="37"/>
    </row>
    <row r="30" spans="1:19" s="8" customFormat="1" ht="50" customHeight="1">
      <c r="B30" s="367" t="s">
        <v>127</v>
      </c>
      <c r="C30" s="367"/>
      <c r="D30" s="367"/>
      <c r="E30" s="367"/>
      <c r="F30" s="367"/>
      <c r="G30" s="367"/>
      <c r="H30" s="36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1"/>
    </row>
    <row r="31" spans="1:19" s="129" customFormat="1" ht="30" customHeight="1">
      <c r="A31" s="24"/>
    </row>
    <row r="32" spans="1:19" s="129" customFormat="1" ht="30" customHeight="1"/>
  </sheetData>
  <mergeCells count="6">
    <mergeCell ref="G2:H2"/>
    <mergeCell ref="B30:H30"/>
    <mergeCell ref="B24:C24"/>
    <mergeCell ref="B5:H5"/>
    <mergeCell ref="B6:H6"/>
    <mergeCell ref="B26:H26"/>
  </mergeCells>
  <phoneticPr fontId="20" type="noConversion"/>
  <hyperlinks>
    <hyperlink ref="B30" location="Índice!A1" display="Volver al índice"/>
    <hyperlink ref="H28" location="'9'!A1" display="Siguiente   "/>
    <hyperlink ref="B28" location="'7'!A1" display="  Atrás "/>
    <hyperlink ref="I28" location="'12.b'!A1" display="'12.b'!A1"/>
  </hyperlinks>
  <pageMargins left="0.70000000000000007" right="0.70000000000000007" top="1.54" bottom="0.75000000000000011" header="0.6962992125984252" footer="0.30000000000000004"/>
  <pageSetup scale="56" pageOrder="overThenDown" orientation="landscape" horizontalDpi="4294967292" verticalDpi="4294967292"/>
  <headerFooter>
    <oddHeader>&amp;L&amp;"Calibri,Normal"&amp;K000000&amp;G&amp;R&amp;"Roboto Regular,Normal"&amp;K155E89Observatorio de Movilidad Urbana _x000D_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12.a</vt:lpstr>
      <vt:lpstr>12.b</vt:lpstr>
      <vt:lpstr>12.c</vt:lpstr>
      <vt:lpstr>12.d</vt:lpstr>
      <vt:lpstr>12.e</vt:lpstr>
      <vt:lpstr>12.f</vt:lpstr>
      <vt:lpstr>12.g</vt:lpstr>
      <vt:lpstr>12.h</vt:lpstr>
      <vt:lpstr>13.a</vt:lpstr>
      <vt:lpstr>13.b</vt:lpstr>
      <vt:lpstr>13.c</vt:lpstr>
      <vt:lpstr>13.d</vt:lpstr>
      <vt:lpstr>13.e</vt:lpstr>
      <vt:lpstr>13.f</vt:lpstr>
      <vt:lpstr>13.g</vt:lpstr>
      <vt:lpstr>G1</vt:lpstr>
      <vt:lpstr>G2</vt:lpstr>
      <vt:lpstr>G3</vt:lpstr>
      <vt:lpstr>G4.a</vt:lpstr>
      <vt:lpstr>G4.b</vt:lpstr>
      <vt:lpstr>G4.c</vt:lpstr>
      <vt:lpstr>G5.a</vt:lpstr>
      <vt:lpstr>G5.b</vt:lpstr>
      <vt:lpstr>G5.c</vt:lpstr>
      <vt:lpstr>G6.a</vt:lpstr>
      <vt:lpstr>G6.b</vt:lpstr>
      <vt:lpstr>G6.c</vt:lpstr>
      <vt:lpstr>G6.d</vt:lpstr>
      <vt:lpstr>G6.e</vt:lpstr>
      <vt:lpstr>G6.f</vt:lpstr>
      <vt:lpstr>G6.g</vt:lpstr>
      <vt:lpstr>G6.h</vt:lpstr>
      <vt:lpstr>G6.i</vt:lpstr>
      <vt:lpstr>G7</vt:lpstr>
      <vt:lpstr>G8.a</vt:lpstr>
      <vt:lpstr>G8.b</vt:lpstr>
      <vt:lpstr>G8.c</vt:lpstr>
      <vt:lpstr>G8.e</vt:lpstr>
      <vt:lpstr>G8.d</vt:lpstr>
      <vt:lpstr>G9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2015-06-18T03:22:43Z</cp:lastPrinted>
  <dcterms:created xsi:type="dcterms:W3CDTF">2010-06-17T23:47:36Z</dcterms:created>
  <dcterms:modified xsi:type="dcterms:W3CDTF">2015-06-18T03:22:47Z</dcterms:modified>
</cp:coreProperties>
</file>